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1C57BF47-F466-4B36-A919-55768C2977A3}" xr6:coauthVersionLast="47" xr6:coauthVersionMax="47" xr10:uidLastSave="{00000000-0000-0000-0000-000000000000}"/>
  <bookViews>
    <workbookView xWindow="-120" yWindow="-120" windowWidth="29040" windowHeight="15840" activeTab="1" xr2:uid="{00000000-000D-0000-FFFF-FFFF00000000}"/>
  </bookViews>
  <sheets>
    <sheet name="İÇİNDEKİLER" sheetId="10" r:id="rId1"/>
    <sheet name="1- 5510MSonEr(666)(ay30gün)" sheetId="6" r:id="rId2"/>
    <sheet name="2- 5510ASKGİTME(666)(AY30)" sheetId="22" r:id="rId3"/>
    <sheet name="3- 5510MSE(666)(ay30gündeğil)" sheetId="7" r:id="rId4"/>
    <sheet name="4- 5510ASKGİTME(666)AY30DĞL" sheetId="23" r:id="rId5"/>
    <sheet name="5- 5510MSonEr (666)(ay30gün)" sheetId="8" r:id="rId6"/>
    <sheet name="6- 5510ASGİTME(666)AY30" sheetId="24" r:id="rId7"/>
    <sheet name="7- 5510MSonEr(666)ay30gündğ)" sheetId="9" r:id="rId8"/>
    <sheet name="8- 5510ASGİTME(666)AY30DĞL" sheetId="25" r:id="rId9"/>
    <sheet name="9- 5510AYLKSZİZN666AY30" sheetId="11" r:id="rId10"/>
    <sheet name="10- 5510ASGİT666AY30" sheetId="26" r:id="rId11"/>
    <sheet name="11- 5510AYLKSZİZN666AY30DĞL" sheetId="12" r:id="rId12"/>
    <sheet name="12- 5510ASGİT666AY30DĞL" sheetId="27" r:id="rId13"/>
    <sheet name="13- 5510AYLKSZİZN666AY30" sheetId="13" r:id="rId14"/>
    <sheet name="14- 5510ASGİT666AY30" sheetId="28" r:id="rId15"/>
    <sheet name="15- 5510AYLKSZİZN666AY31" sheetId="14" r:id="rId16"/>
    <sheet name="16- 5510ASGİT666AY30DĞL" sheetId="29" r:id="rId17"/>
    <sheet name="17- 5510GRVUZKLŞTRMA" sheetId="15" r:id="rId18"/>
    <sheet name="18- 5510GRVUZKLŞTRMA" sheetId="17" r:id="rId19"/>
    <sheet name="19- 5434MemSonaErmesi(666)" sheetId="1" r:id="rId20"/>
    <sheet name="20- 5434MemSonaErmesi(Dok)" sheetId="4" r:id="rId21"/>
    <sheet name="21- 5434 Aylıksız İzin (666)" sheetId="18" r:id="rId22"/>
    <sheet name="22- 5434 Aylıksız İzin (Dok)" sheetId="19" r:id="rId23"/>
    <sheet name="23- 5434 GÖREVDEN UZAK. (666)" sheetId="20" r:id="rId24"/>
    <sheet name="24- 5434 GÖREVDEN UZAK. (dok)" sheetId="21" r:id="rId25"/>
  </sheets>
  <definedNames>
    <definedName name="iÇİNDEKİLER">'1- 5510MSonEr(666)(ay30gün)'!$R$10</definedName>
    <definedName name="_xlnm.Print_Area" localSheetId="19">'19- 5434MemSonaErmesi(666)'!$A$1:$AJ$64</definedName>
    <definedName name="_xlnm.Print_Area" localSheetId="20">'20- 5434MemSonaErmesi(Dok)'!$A$1:$AJ$63</definedName>
    <definedName name="_xlnm.Print_Area" localSheetId="21">'21- 5434 Aylıksız İzin (666)'!$A$1:$AJ$64</definedName>
    <definedName name="_xlnm.Print_Area" localSheetId="22">'22- 5434 Aylıksız İzin (Dok)'!$A$1:$AJ$63</definedName>
    <definedName name="_xlnm.Print_Area" localSheetId="23">'23- 5434 GÖREVDEN UZAK. (666)'!$A$1:$AJ$64</definedName>
    <definedName name="_xlnm.Print_Area" localSheetId="24">'24- 5434 GÖREVDEN UZAK. (dok)'!$A$1:$AJ$63</definedName>
    <definedName name="_xlnm.Print_Area" localSheetId="8">'8- 5510ASGİTME(666)AY30DĞL'!$A$1:$AF$69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2" i="6" l="1"/>
  <c r="H51" i="6" s="1"/>
  <c r="H52" i="11" l="1"/>
  <c r="J51" i="25"/>
  <c r="G39" i="25" l="1"/>
  <c r="G39" i="9"/>
  <c r="G40" i="11"/>
  <c r="D17" i="26" l="1"/>
  <c r="H52" i="6" l="1"/>
  <c r="L52" i="6" s="1"/>
  <c r="J52" i="29" l="1"/>
  <c r="L52" i="29" s="1"/>
  <c r="G40" i="29"/>
  <c r="H39" i="29"/>
  <c r="L39" i="29" s="1"/>
  <c r="H38" i="29"/>
  <c r="L38" i="29" s="1"/>
  <c r="H37" i="29"/>
  <c r="L37" i="29" s="1"/>
  <c r="H36" i="29"/>
  <c r="L36" i="29" s="1"/>
  <c r="H35" i="29"/>
  <c r="L35" i="29" s="1"/>
  <c r="H34" i="29"/>
  <c r="L34" i="29" s="1"/>
  <c r="H33" i="29"/>
  <c r="H32" i="29"/>
  <c r="L32" i="29" s="1"/>
  <c r="H31" i="29"/>
  <c r="L31" i="29" s="1"/>
  <c r="H30" i="29"/>
  <c r="L30" i="29" s="1"/>
  <c r="H29" i="29"/>
  <c r="L29" i="29" s="1"/>
  <c r="H28" i="29"/>
  <c r="L28" i="29" s="1"/>
  <c r="H27" i="29"/>
  <c r="L27" i="29" s="1"/>
  <c r="H26" i="29"/>
  <c r="L26" i="29" s="1"/>
  <c r="H25" i="29"/>
  <c r="L25" i="29" s="1"/>
  <c r="H24" i="29"/>
  <c r="L24" i="29" s="1"/>
  <c r="H23" i="29"/>
  <c r="L23" i="29" s="1"/>
  <c r="D17" i="29"/>
  <c r="D15" i="29"/>
  <c r="J14" i="29"/>
  <c r="H46" i="29" s="1"/>
  <c r="L46" i="29" s="1"/>
  <c r="J12" i="29"/>
  <c r="J16" i="29" s="1"/>
  <c r="H51" i="28"/>
  <c r="L51" i="28" s="1"/>
  <c r="G39" i="28"/>
  <c r="H38" i="28"/>
  <c r="L38" i="28" s="1"/>
  <c r="H37" i="28"/>
  <c r="L37" i="28" s="1"/>
  <c r="H36" i="28"/>
  <c r="L36" i="28" s="1"/>
  <c r="H35" i="28"/>
  <c r="L35" i="28" s="1"/>
  <c r="H34" i="28"/>
  <c r="L34" i="28" s="1"/>
  <c r="H33" i="28"/>
  <c r="L33" i="28" s="1"/>
  <c r="H32" i="28"/>
  <c r="L32" i="28" s="1"/>
  <c r="H31" i="28"/>
  <c r="L31" i="28" s="1"/>
  <c r="H30" i="28"/>
  <c r="L30" i="28" s="1"/>
  <c r="H29" i="28"/>
  <c r="L29" i="28" s="1"/>
  <c r="H28" i="28"/>
  <c r="L28" i="28" s="1"/>
  <c r="H27" i="28"/>
  <c r="L27" i="28" s="1"/>
  <c r="H26" i="28"/>
  <c r="L26" i="28" s="1"/>
  <c r="H25" i="28"/>
  <c r="L25" i="28" s="1"/>
  <c r="H24" i="28"/>
  <c r="L24" i="28" s="1"/>
  <c r="H23" i="28"/>
  <c r="L23" i="28" s="1"/>
  <c r="H22" i="28"/>
  <c r="L22" i="28" s="1"/>
  <c r="D16" i="28"/>
  <c r="D14" i="28"/>
  <c r="J13" i="28"/>
  <c r="H45" i="28" s="1"/>
  <c r="L45" i="28" s="1"/>
  <c r="J11" i="28"/>
  <c r="H50" i="28" s="1"/>
  <c r="L50" i="28" s="1"/>
  <c r="L52" i="28" s="1"/>
  <c r="J52" i="27"/>
  <c r="L52" i="27" s="1"/>
  <c r="G40" i="27"/>
  <c r="H39" i="27"/>
  <c r="L39" i="27" s="1"/>
  <c r="H38" i="27"/>
  <c r="L38" i="27" s="1"/>
  <c r="H37" i="27"/>
  <c r="L37" i="27" s="1"/>
  <c r="H36" i="27"/>
  <c r="L36" i="27" s="1"/>
  <c r="H35" i="27"/>
  <c r="L35" i="27" s="1"/>
  <c r="H34" i="27"/>
  <c r="L34" i="27" s="1"/>
  <c r="H33" i="27"/>
  <c r="L33" i="27" s="1"/>
  <c r="H32" i="27"/>
  <c r="L32" i="27" s="1"/>
  <c r="H31" i="27"/>
  <c r="L31" i="27" s="1"/>
  <c r="H30" i="27"/>
  <c r="L30" i="27" s="1"/>
  <c r="H29" i="27"/>
  <c r="L29" i="27" s="1"/>
  <c r="H28" i="27"/>
  <c r="L28" i="27" s="1"/>
  <c r="H27" i="27"/>
  <c r="L27" i="27" s="1"/>
  <c r="H26" i="27"/>
  <c r="L26" i="27" s="1"/>
  <c r="H25" i="27"/>
  <c r="L25" i="27" s="1"/>
  <c r="H24" i="27"/>
  <c r="L24" i="27" s="1"/>
  <c r="H23" i="27"/>
  <c r="D17" i="27"/>
  <c r="D15" i="27"/>
  <c r="J14" i="27"/>
  <c r="H45" i="27" s="1"/>
  <c r="J12" i="27"/>
  <c r="J16" i="27" s="1"/>
  <c r="H52" i="26"/>
  <c r="L52" i="26" s="1"/>
  <c r="G40" i="26"/>
  <c r="H39" i="26"/>
  <c r="L39" i="26" s="1"/>
  <c r="H38" i="26"/>
  <c r="L38" i="26" s="1"/>
  <c r="H37" i="26"/>
  <c r="L37" i="26" s="1"/>
  <c r="H36" i="26"/>
  <c r="L36" i="26" s="1"/>
  <c r="H35" i="26"/>
  <c r="L35" i="26" s="1"/>
  <c r="H34" i="26"/>
  <c r="L34" i="26" s="1"/>
  <c r="H33" i="26"/>
  <c r="H32" i="26"/>
  <c r="L32" i="26" s="1"/>
  <c r="H31" i="26"/>
  <c r="L31" i="26" s="1"/>
  <c r="H30" i="26"/>
  <c r="L30" i="26" s="1"/>
  <c r="H29" i="26"/>
  <c r="L29" i="26" s="1"/>
  <c r="H28" i="26"/>
  <c r="L28" i="26" s="1"/>
  <c r="H27" i="26"/>
  <c r="L27" i="26" s="1"/>
  <c r="H26" i="26"/>
  <c r="L26" i="26" s="1"/>
  <c r="H25" i="26"/>
  <c r="L25" i="26" s="1"/>
  <c r="H24" i="26"/>
  <c r="L24" i="26" s="1"/>
  <c r="H23" i="26"/>
  <c r="D15" i="26"/>
  <c r="J14" i="26"/>
  <c r="H44" i="26" s="1"/>
  <c r="L44" i="26" s="1"/>
  <c r="J12" i="26"/>
  <c r="J16" i="26" s="1"/>
  <c r="L51" i="25"/>
  <c r="H38" i="25"/>
  <c r="L38" i="25" s="1"/>
  <c r="H37" i="25"/>
  <c r="L37" i="25" s="1"/>
  <c r="H36" i="25"/>
  <c r="L36" i="25" s="1"/>
  <c r="H35" i="25"/>
  <c r="L35" i="25" s="1"/>
  <c r="H34" i="25"/>
  <c r="L34" i="25" s="1"/>
  <c r="H33" i="25"/>
  <c r="L33" i="25" s="1"/>
  <c r="H32" i="25"/>
  <c r="L32" i="25" s="1"/>
  <c r="H31" i="25"/>
  <c r="L31" i="25" s="1"/>
  <c r="H30" i="25"/>
  <c r="L30" i="25" s="1"/>
  <c r="H29" i="25"/>
  <c r="L29" i="25" s="1"/>
  <c r="H28" i="25"/>
  <c r="L28" i="25" s="1"/>
  <c r="H27" i="25"/>
  <c r="L27" i="25" s="1"/>
  <c r="H26" i="25"/>
  <c r="L26" i="25" s="1"/>
  <c r="H25" i="25"/>
  <c r="L25" i="25" s="1"/>
  <c r="H24" i="25"/>
  <c r="L24" i="25" s="1"/>
  <c r="H23" i="25"/>
  <c r="L23" i="25" s="1"/>
  <c r="H22" i="25"/>
  <c r="D15" i="25"/>
  <c r="J14" i="25"/>
  <c r="H42" i="25" s="1"/>
  <c r="J12" i="25"/>
  <c r="J16" i="25" s="1"/>
  <c r="H52" i="24"/>
  <c r="L52" i="24" s="1"/>
  <c r="G39" i="24"/>
  <c r="H38" i="24"/>
  <c r="L38" i="24" s="1"/>
  <c r="H37" i="24"/>
  <c r="L37" i="24" s="1"/>
  <c r="H36" i="24"/>
  <c r="L36" i="24" s="1"/>
  <c r="H35" i="24"/>
  <c r="L35" i="24" s="1"/>
  <c r="H34" i="24"/>
  <c r="L34" i="24" s="1"/>
  <c r="H33" i="24"/>
  <c r="L33" i="24" s="1"/>
  <c r="H32" i="24"/>
  <c r="H31" i="24"/>
  <c r="L31" i="24" s="1"/>
  <c r="H30" i="24"/>
  <c r="L30" i="24" s="1"/>
  <c r="H29" i="24"/>
  <c r="L29" i="24" s="1"/>
  <c r="H28" i="24"/>
  <c r="L28" i="24" s="1"/>
  <c r="H27" i="24"/>
  <c r="L27" i="24" s="1"/>
  <c r="H26" i="24"/>
  <c r="L26" i="24" s="1"/>
  <c r="H25" i="24"/>
  <c r="L25" i="24" s="1"/>
  <c r="H24" i="24"/>
  <c r="L24" i="24" s="1"/>
  <c r="H23" i="24"/>
  <c r="L23" i="24" s="1"/>
  <c r="H22" i="24"/>
  <c r="L22" i="24" s="1"/>
  <c r="D15" i="24"/>
  <c r="J14" i="24"/>
  <c r="H43" i="24" s="1"/>
  <c r="L43" i="24" s="1"/>
  <c r="J12" i="24"/>
  <c r="J16" i="24" s="1"/>
  <c r="J52" i="23"/>
  <c r="L52" i="23" s="1"/>
  <c r="G40" i="23"/>
  <c r="H39" i="23"/>
  <c r="L39" i="23" s="1"/>
  <c r="H38" i="23"/>
  <c r="L38" i="23" s="1"/>
  <c r="H37" i="23"/>
  <c r="L37" i="23" s="1"/>
  <c r="H36" i="23"/>
  <c r="L36" i="23" s="1"/>
  <c r="H35" i="23"/>
  <c r="L35" i="23" s="1"/>
  <c r="H34" i="23"/>
  <c r="L34" i="23" s="1"/>
  <c r="H33" i="23"/>
  <c r="H32" i="23"/>
  <c r="L32" i="23" s="1"/>
  <c r="H31" i="23"/>
  <c r="L31" i="23" s="1"/>
  <c r="H30" i="23"/>
  <c r="L30" i="23" s="1"/>
  <c r="H29" i="23"/>
  <c r="L29" i="23" s="1"/>
  <c r="H28" i="23"/>
  <c r="L28" i="23" s="1"/>
  <c r="H27" i="23"/>
  <c r="L27" i="23" s="1"/>
  <c r="H26" i="23"/>
  <c r="L26" i="23" s="1"/>
  <c r="H25" i="23"/>
  <c r="H24" i="23"/>
  <c r="L24" i="23" s="1"/>
  <c r="H23" i="23"/>
  <c r="L23" i="23" s="1"/>
  <c r="D15" i="23"/>
  <c r="J14" i="23"/>
  <c r="H46" i="23" s="1"/>
  <c r="L46" i="23" s="1"/>
  <c r="J12" i="23"/>
  <c r="J16" i="23" s="1"/>
  <c r="H51" i="22"/>
  <c r="L51" i="22" s="1"/>
  <c r="G39" i="22"/>
  <c r="H38" i="22"/>
  <c r="L38" i="22" s="1"/>
  <c r="H37" i="22"/>
  <c r="L37" i="22" s="1"/>
  <c r="H36" i="22"/>
  <c r="L36" i="22" s="1"/>
  <c r="H35" i="22"/>
  <c r="L35" i="22" s="1"/>
  <c r="H34" i="22"/>
  <c r="L34" i="22" s="1"/>
  <c r="H33" i="22"/>
  <c r="L33" i="22" s="1"/>
  <c r="H32" i="22"/>
  <c r="H31" i="22"/>
  <c r="L31" i="22" s="1"/>
  <c r="H30" i="22"/>
  <c r="L30" i="22" s="1"/>
  <c r="H29" i="22"/>
  <c r="L29" i="22" s="1"/>
  <c r="H28" i="22"/>
  <c r="L28" i="22" s="1"/>
  <c r="H27" i="22"/>
  <c r="L27" i="22" s="1"/>
  <c r="H26" i="22"/>
  <c r="L26" i="22" s="1"/>
  <c r="H25" i="22"/>
  <c r="L25" i="22" s="1"/>
  <c r="H24" i="22"/>
  <c r="H23" i="22"/>
  <c r="L23" i="22" s="1"/>
  <c r="H22" i="22"/>
  <c r="L22" i="22" s="1"/>
  <c r="D15" i="22"/>
  <c r="J14" i="22"/>
  <c r="H44" i="22" s="1"/>
  <c r="J12" i="22"/>
  <c r="H50" i="22" s="1"/>
  <c r="L50" i="22" s="1"/>
  <c r="L52" i="22" s="1"/>
  <c r="H30" i="21"/>
  <c r="L30" i="21" s="1"/>
  <c r="H29" i="21"/>
  <c r="L29" i="21" s="1"/>
  <c r="H28" i="21"/>
  <c r="L28" i="21" s="1"/>
  <c r="H27" i="21"/>
  <c r="L27" i="21" s="1"/>
  <c r="H31" i="20"/>
  <c r="H30" i="20"/>
  <c r="H29" i="20"/>
  <c r="H28" i="20"/>
  <c r="J52" i="21"/>
  <c r="L52" i="21" s="1"/>
  <c r="L46" i="21"/>
  <c r="H45" i="21"/>
  <c r="L45" i="21" s="1"/>
  <c r="G39" i="21"/>
  <c r="D14" i="21"/>
  <c r="J13" i="21"/>
  <c r="J11" i="21"/>
  <c r="L33" i="23" l="1"/>
  <c r="H39" i="25"/>
  <c r="J14" i="21"/>
  <c r="H44" i="21" s="1"/>
  <c r="L44" i="21" s="1"/>
  <c r="H43" i="21"/>
  <c r="L43" i="21" s="1"/>
  <c r="H42" i="21"/>
  <c r="H40" i="29"/>
  <c r="L40" i="29" s="1"/>
  <c r="H40" i="27"/>
  <c r="L23" i="27"/>
  <c r="H46" i="27"/>
  <c r="L46" i="27" s="1"/>
  <c r="J15" i="26"/>
  <c r="O43" i="26" s="1"/>
  <c r="P43" i="26" s="1"/>
  <c r="H46" i="26"/>
  <c r="L46" i="26" s="1"/>
  <c r="H40" i="26"/>
  <c r="L40" i="26" s="1"/>
  <c r="H45" i="26"/>
  <c r="H51" i="26"/>
  <c r="L51" i="26" s="1"/>
  <c r="L53" i="26" s="1"/>
  <c r="H43" i="26"/>
  <c r="L39" i="25"/>
  <c r="H39" i="24"/>
  <c r="L39" i="24" s="1"/>
  <c r="H44" i="24"/>
  <c r="L44" i="24" s="1"/>
  <c r="J15" i="23"/>
  <c r="H40" i="23"/>
  <c r="L40" i="23" s="1"/>
  <c r="L25" i="23"/>
  <c r="H39" i="22"/>
  <c r="L39" i="22" s="1"/>
  <c r="H23" i="21"/>
  <c r="L23" i="21" s="1"/>
  <c r="H31" i="21"/>
  <c r="L31" i="21" s="1"/>
  <c r="H37" i="21"/>
  <c r="L37" i="21" s="1"/>
  <c r="H36" i="21"/>
  <c r="L36" i="21" s="1"/>
  <c r="H22" i="21"/>
  <c r="H51" i="21" s="1"/>
  <c r="H35" i="21"/>
  <c r="L35" i="21" s="1"/>
  <c r="H26" i="21"/>
  <c r="L26" i="21" s="1"/>
  <c r="H38" i="21"/>
  <c r="L38" i="21" s="1"/>
  <c r="H34" i="21"/>
  <c r="L34" i="21" s="1"/>
  <c r="H25" i="21"/>
  <c r="L25" i="21" s="1"/>
  <c r="H33" i="21"/>
  <c r="L33" i="21" s="1"/>
  <c r="H24" i="21"/>
  <c r="H32" i="21"/>
  <c r="L32" i="21" s="1"/>
  <c r="J15" i="29"/>
  <c r="O43" i="29" s="1"/>
  <c r="P43" i="29" s="1"/>
  <c r="L33" i="29"/>
  <c r="H43" i="29"/>
  <c r="H44" i="29"/>
  <c r="L44" i="29" s="1"/>
  <c r="H45" i="29"/>
  <c r="J14" i="28"/>
  <c r="O42" i="28" s="1"/>
  <c r="P42" i="28" s="1"/>
  <c r="H42" i="28"/>
  <c r="H43" i="28"/>
  <c r="L43" i="28" s="1"/>
  <c r="J15" i="28"/>
  <c r="H39" i="28"/>
  <c r="L39" i="28" s="1"/>
  <c r="H44" i="28"/>
  <c r="L40" i="27"/>
  <c r="L45" i="27"/>
  <c r="H44" i="27"/>
  <c r="L44" i="27" s="1"/>
  <c r="H51" i="27"/>
  <c r="J51" i="27" s="1"/>
  <c r="L51" i="27" s="1"/>
  <c r="L53" i="27" s="1"/>
  <c r="J15" i="27"/>
  <c r="O43" i="27" s="1"/>
  <c r="P43" i="27" s="1"/>
  <c r="H43" i="27"/>
  <c r="L33" i="26"/>
  <c r="L23" i="26"/>
  <c r="L42" i="25"/>
  <c r="J15" i="25"/>
  <c r="H45" i="25"/>
  <c r="L45" i="25" s="1"/>
  <c r="L22" i="25"/>
  <c r="H43" i="25"/>
  <c r="L43" i="25" s="1"/>
  <c r="H44" i="25"/>
  <c r="H51" i="24"/>
  <c r="L51" i="24" s="1"/>
  <c r="L53" i="24" s="1"/>
  <c r="L32" i="24"/>
  <c r="H42" i="24"/>
  <c r="J15" i="24"/>
  <c r="H45" i="24"/>
  <c r="L45" i="24" s="1"/>
  <c r="H44" i="23"/>
  <c r="L44" i="23" s="1"/>
  <c r="H45" i="23"/>
  <c r="H51" i="23" s="1"/>
  <c r="H43" i="23"/>
  <c r="L44" i="22"/>
  <c r="L32" i="22"/>
  <c r="H42" i="22"/>
  <c r="J15" i="22"/>
  <c r="H43" i="22"/>
  <c r="L43" i="22" s="1"/>
  <c r="H45" i="22"/>
  <c r="L45" i="22" s="1"/>
  <c r="L24" i="22"/>
  <c r="J16" i="22"/>
  <c r="L31" i="20"/>
  <c r="L30" i="20"/>
  <c r="J53" i="20"/>
  <c r="L53" i="20" s="1"/>
  <c r="H47" i="20"/>
  <c r="L47" i="20" s="1"/>
  <c r="L46" i="20"/>
  <c r="H46" i="20"/>
  <c r="G40" i="20"/>
  <c r="L28" i="20"/>
  <c r="D15" i="20"/>
  <c r="J14" i="20"/>
  <c r="J12" i="20"/>
  <c r="J16" i="20" s="1"/>
  <c r="H43" i="19"/>
  <c r="J52" i="19"/>
  <c r="L52" i="19" s="1"/>
  <c r="L46" i="19"/>
  <c r="H45" i="19"/>
  <c r="L45" i="19" s="1"/>
  <c r="G39" i="19"/>
  <c r="H38" i="19"/>
  <c r="L38" i="19" s="1"/>
  <c r="H37" i="19"/>
  <c r="L37" i="19" s="1"/>
  <c r="H36" i="19"/>
  <c r="L36" i="19" s="1"/>
  <c r="H35" i="19"/>
  <c r="L35" i="19" s="1"/>
  <c r="H34" i="19"/>
  <c r="L34" i="19" s="1"/>
  <c r="H33" i="19"/>
  <c r="L33" i="19" s="1"/>
  <c r="H32" i="19"/>
  <c r="L32" i="19" s="1"/>
  <c r="H31" i="19"/>
  <c r="L31" i="19" s="1"/>
  <c r="H30" i="19"/>
  <c r="L30" i="19" s="1"/>
  <c r="H29" i="19"/>
  <c r="L29" i="19" s="1"/>
  <c r="H28" i="19"/>
  <c r="L28" i="19" s="1"/>
  <c r="H27" i="19"/>
  <c r="L27" i="19" s="1"/>
  <c r="H26" i="19"/>
  <c r="L26" i="19" s="1"/>
  <c r="H25" i="19"/>
  <c r="L25" i="19" s="1"/>
  <c r="H24" i="19"/>
  <c r="L24" i="19" s="1"/>
  <c r="H23" i="19"/>
  <c r="H22" i="19"/>
  <c r="D14" i="19"/>
  <c r="J13" i="19"/>
  <c r="H44" i="19" s="1"/>
  <c r="L44" i="19" s="1"/>
  <c r="J11" i="19"/>
  <c r="H44" i="18"/>
  <c r="L44" i="18" s="1"/>
  <c r="J53" i="18"/>
  <c r="L53" i="18" s="1"/>
  <c r="H47" i="18"/>
  <c r="L47" i="18" s="1"/>
  <c r="H46" i="18"/>
  <c r="L46" i="18" s="1"/>
  <c r="G40" i="18"/>
  <c r="H39" i="18"/>
  <c r="L39" i="18" s="1"/>
  <c r="H38" i="18"/>
  <c r="L38" i="18" s="1"/>
  <c r="H37" i="18"/>
  <c r="L37" i="18" s="1"/>
  <c r="H36" i="18"/>
  <c r="L36" i="18" s="1"/>
  <c r="H35" i="18"/>
  <c r="L35" i="18" s="1"/>
  <c r="H34" i="18"/>
  <c r="L34" i="18" s="1"/>
  <c r="H33" i="18"/>
  <c r="H52" i="18" s="1"/>
  <c r="H32" i="18"/>
  <c r="L32" i="18" s="1"/>
  <c r="H31" i="18"/>
  <c r="L31" i="18" s="1"/>
  <c r="H30" i="18"/>
  <c r="L30" i="18" s="1"/>
  <c r="H29" i="18"/>
  <c r="L29" i="18" s="1"/>
  <c r="H28" i="18"/>
  <c r="L28" i="18" s="1"/>
  <c r="H27" i="18"/>
  <c r="L27" i="18" s="1"/>
  <c r="H26" i="18"/>
  <c r="L26" i="18" s="1"/>
  <c r="H25" i="18"/>
  <c r="L25" i="18" s="1"/>
  <c r="H24" i="18"/>
  <c r="L24" i="18" s="1"/>
  <c r="H23" i="18"/>
  <c r="D15" i="18"/>
  <c r="J14" i="18"/>
  <c r="H45" i="18" s="1"/>
  <c r="L45" i="18" s="1"/>
  <c r="J12" i="18"/>
  <c r="J16" i="18" s="1"/>
  <c r="J52" i="4"/>
  <c r="L52" i="4" s="1"/>
  <c r="D14" i="4"/>
  <c r="J53" i="1"/>
  <c r="L53" i="1" s="1"/>
  <c r="H47" i="1"/>
  <c r="L47" i="1" s="1"/>
  <c r="H46" i="1"/>
  <c r="L46" i="1" s="1"/>
  <c r="D15" i="1"/>
  <c r="J51" i="17"/>
  <c r="L51" i="17" s="1"/>
  <c r="G39" i="17"/>
  <c r="H30" i="17"/>
  <c r="L30" i="17" s="1"/>
  <c r="H29" i="17"/>
  <c r="L29" i="17" s="1"/>
  <c r="H28" i="17"/>
  <c r="L28" i="17" s="1"/>
  <c r="H27" i="17"/>
  <c r="L27" i="17" s="1"/>
  <c r="D15" i="17"/>
  <c r="H34" i="17" s="1"/>
  <c r="L34" i="17" s="1"/>
  <c r="J14" i="17"/>
  <c r="H42" i="17" s="1"/>
  <c r="J12" i="17"/>
  <c r="J16" i="17" s="1"/>
  <c r="H30" i="15"/>
  <c r="L30" i="15" s="1"/>
  <c r="H29" i="15"/>
  <c r="L29" i="15" s="1"/>
  <c r="H28" i="15"/>
  <c r="L28" i="15" s="1"/>
  <c r="H27" i="15"/>
  <c r="J51" i="15"/>
  <c r="L51" i="15" s="1"/>
  <c r="G39" i="15"/>
  <c r="L27" i="15"/>
  <c r="D15" i="15"/>
  <c r="J14" i="15"/>
  <c r="J12" i="15"/>
  <c r="J16" i="15" s="1"/>
  <c r="J52" i="14"/>
  <c r="L52" i="14" s="1"/>
  <c r="G39" i="14"/>
  <c r="H38" i="14"/>
  <c r="L38" i="14" s="1"/>
  <c r="H37" i="14"/>
  <c r="L37" i="14" s="1"/>
  <c r="H36" i="14"/>
  <c r="L36" i="14" s="1"/>
  <c r="H35" i="14"/>
  <c r="L35" i="14" s="1"/>
  <c r="H34" i="14"/>
  <c r="L34" i="14" s="1"/>
  <c r="H33" i="14"/>
  <c r="L33" i="14" s="1"/>
  <c r="H32" i="14"/>
  <c r="L32" i="14" s="1"/>
  <c r="H31" i="14"/>
  <c r="L31" i="14" s="1"/>
  <c r="H30" i="14"/>
  <c r="L30" i="14" s="1"/>
  <c r="H29" i="14"/>
  <c r="L29" i="14" s="1"/>
  <c r="H28" i="14"/>
  <c r="L28" i="14" s="1"/>
  <c r="H27" i="14"/>
  <c r="L27" i="14" s="1"/>
  <c r="H26" i="14"/>
  <c r="L26" i="14" s="1"/>
  <c r="H25" i="14"/>
  <c r="L25" i="14" s="1"/>
  <c r="H24" i="14"/>
  <c r="L24" i="14" s="1"/>
  <c r="H23" i="14"/>
  <c r="L23" i="14" s="1"/>
  <c r="H22" i="14"/>
  <c r="L22" i="14" s="1"/>
  <c r="D16" i="14"/>
  <c r="D14" i="14"/>
  <c r="J13" i="14"/>
  <c r="H45" i="14" s="1"/>
  <c r="L45" i="14" s="1"/>
  <c r="J11" i="14"/>
  <c r="H52" i="13"/>
  <c r="L52" i="13" s="1"/>
  <c r="G40" i="13"/>
  <c r="H39" i="13"/>
  <c r="L39" i="13" s="1"/>
  <c r="H38" i="13"/>
  <c r="L38" i="13" s="1"/>
  <c r="H37" i="13"/>
  <c r="L37" i="13" s="1"/>
  <c r="H36" i="13"/>
  <c r="L36" i="13" s="1"/>
  <c r="H35" i="13"/>
  <c r="L35" i="13" s="1"/>
  <c r="H34" i="13"/>
  <c r="L34" i="13" s="1"/>
  <c r="H33" i="13"/>
  <c r="L33" i="13" s="1"/>
  <c r="H32" i="13"/>
  <c r="L32" i="13" s="1"/>
  <c r="L31" i="13"/>
  <c r="H31" i="13"/>
  <c r="H30" i="13"/>
  <c r="L30" i="13" s="1"/>
  <c r="H29" i="13"/>
  <c r="L29" i="13" s="1"/>
  <c r="H28" i="13"/>
  <c r="L28" i="13" s="1"/>
  <c r="H27" i="13"/>
  <c r="L27" i="13" s="1"/>
  <c r="H26" i="13"/>
  <c r="L26" i="13" s="1"/>
  <c r="H25" i="13"/>
  <c r="L25" i="13" s="1"/>
  <c r="H24" i="13"/>
  <c r="H23" i="13"/>
  <c r="L23" i="13" s="1"/>
  <c r="D17" i="13"/>
  <c r="D15" i="13"/>
  <c r="J14" i="13"/>
  <c r="H44" i="13" s="1"/>
  <c r="L44" i="13" s="1"/>
  <c r="J12" i="13"/>
  <c r="J16" i="13" s="1"/>
  <c r="J52" i="12"/>
  <c r="L52" i="12" s="1"/>
  <c r="J51" i="9"/>
  <c r="L51" i="9" s="1"/>
  <c r="G40" i="12"/>
  <c r="H39" i="12"/>
  <c r="L39" i="12" s="1"/>
  <c r="H38" i="12"/>
  <c r="L38" i="12" s="1"/>
  <c r="H37" i="12"/>
  <c r="L37" i="12" s="1"/>
  <c r="H36" i="12"/>
  <c r="L36" i="12" s="1"/>
  <c r="H35" i="12"/>
  <c r="L35" i="12" s="1"/>
  <c r="H34" i="12"/>
  <c r="L34" i="12" s="1"/>
  <c r="H33" i="12"/>
  <c r="L33" i="12" s="1"/>
  <c r="H32" i="12"/>
  <c r="L32" i="12" s="1"/>
  <c r="H31" i="12"/>
  <c r="L31" i="12" s="1"/>
  <c r="H30" i="12"/>
  <c r="L30" i="12" s="1"/>
  <c r="H29" i="12"/>
  <c r="L29" i="12" s="1"/>
  <c r="H28" i="12"/>
  <c r="L28" i="12" s="1"/>
  <c r="H27" i="12"/>
  <c r="L27" i="12" s="1"/>
  <c r="H26" i="12"/>
  <c r="L26" i="12" s="1"/>
  <c r="H25" i="12"/>
  <c r="L25" i="12" s="1"/>
  <c r="H24" i="12"/>
  <c r="L24" i="12" s="1"/>
  <c r="H23" i="12"/>
  <c r="L23" i="12" s="1"/>
  <c r="D17" i="12"/>
  <c r="D15" i="12"/>
  <c r="J14" i="12"/>
  <c r="H46" i="12" s="1"/>
  <c r="L46" i="12" s="1"/>
  <c r="J12" i="12"/>
  <c r="J16" i="12" s="1"/>
  <c r="D17" i="11"/>
  <c r="H51" i="19" l="1"/>
  <c r="P44" i="25"/>
  <c r="G55" i="27"/>
  <c r="O42" i="25"/>
  <c r="G55" i="26"/>
  <c r="G54" i="22"/>
  <c r="Q42" i="25"/>
  <c r="H43" i="20"/>
  <c r="L43" i="20" s="1"/>
  <c r="O43" i="12"/>
  <c r="P43" i="12" s="1"/>
  <c r="R44" i="24"/>
  <c r="L42" i="21"/>
  <c r="H40" i="13"/>
  <c r="J15" i="18"/>
  <c r="R43" i="27"/>
  <c r="L43" i="26"/>
  <c r="Q43" i="26" s="1"/>
  <c r="L45" i="26"/>
  <c r="R43" i="26" s="1"/>
  <c r="G55" i="24"/>
  <c r="H39" i="21"/>
  <c r="L39" i="21" s="1"/>
  <c r="L47" i="21"/>
  <c r="L22" i="21"/>
  <c r="J51" i="21"/>
  <c r="L51" i="21" s="1"/>
  <c r="L53" i="21" s="1"/>
  <c r="L22" i="19"/>
  <c r="J51" i="19"/>
  <c r="L51" i="19" s="1"/>
  <c r="L53" i="19" s="1"/>
  <c r="H22" i="17"/>
  <c r="L22" i="17" s="1"/>
  <c r="H23" i="17"/>
  <c r="L23" i="17" s="1"/>
  <c r="H31" i="17"/>
  <c r="L31" i="17" s="1"/>
  <c r="H38" i="17"/>
  <c r="L38" i="17" s="1"/>
  <c r="H24" i="17"/>
  <c r="L24" i="17" s="1"/>
  <c r="H32" i="17"/>
  <c r="H26" i="17"/>
  <c r="L26" i="17" s="1"/>
  <c r="H35" i="17"/>
  <c r="L35" i="17" s="1"/>
  <c r="H36" i="17"/>
  <c r="L36" i="17" s="1"/>
  <c r="H37" i="15"/>
  <c r="L37" i="15" s="1"/>
  <c r="H43" i="15"/>
  <c r="L43" i="15" s="1"/>
  <c r="H44" i="15"/>
  <c r="L44" i="15" s="1"/>
  <c r="H45" i="15"/>
  <c r="L45" i="15" s="1"/>
  <c r="H42" i="15"/>
  <c r="L24" i="21"/>
  <c r="H33" i="20"/>
  <c r="H34" i="20"/>
  <c r="L34" i="20" s="1"/>
  <c r="H35" i="20"/>
  <c r="L35" i="20" s="1"/>
  <c r="H23" i="20"/>
  <c r="H25" i="20"/>
  <c r="L25" i="20" s="1"/>
  <c r="H38" i="20"/>
  <c r="L38" i="20" s="1"/>
  <c r="H27" i="20"/>
  <c r="L27" i="20" s="1"/>
  <c r="H36" i="20"/>
  <c r="L36" i="20" s="1"/>
  <c r="H24" i="20"/>
  <c r="L24" i="20" s="1"/>
  <c r="H37" i="20"/>
  <c r="L37" i="20" s="1"/>
  <c r="H26" i="20"/>
  <c r="L26" i="20" s="1"/>
  <c r="H39" i="20"/>
  <c r="L39" i="20" s="1"/>
  <c r="H32" i="20"/>
  <c r="L32" i="20" s="1"/>
  <c r="L33" i="18"/>
  <c r="H43" i="18"/>
  <c r="L43" i="18" s="1"/>
  <c r="L48" i="18" s="1"/>
  <c r="H40" i="18"/>
  <c r="L40" i="18" s="1"/>
  <c r="Q43" i="29"/>
  <c r="L43" i="29"/>
  <c r="R43" i="29"/>
  <c r="L45" i="29"/>
  <c r="T43" i="29" s="1"/>
  <c r="H51" i="29"/>
  <c r="J51" i="29" s="1"/>
  <c r="L51" i="29" s="1"/>
  <c r="L53" i="29" s="1"/>
  <c r="Q42" i="28"/>
  <c r="L42" i="28"/>
  <c r="R42" i="28"/>
  <c r="L44" i="28"/>
  <c r="T42" i="28" s="1"/>
  <c r="G54" i="28" s="1"/>
  <c r="L43" i="27"/>
  <c r="L47" i="26"/>
  <c r="L44" i="25"/>
  <c r="R44" i="25" s="1"/>
  <c r="H50" i="25"/>
  <c r="J50" i="25" s="1"/>
  <c r="P44" i="24"/>
  <c r="O42" i="24"/>
  <c r="L42" i="24"/>
  <c r="L43" i="23"/>
  <c r="L45" i="23"/>
  <c r="P45" i="23" s="1"/>
  <c r="J51" i="23"/>
  <c r="L51" i="23" s="1"/>
  <c r="L53" i="23" s="1"/>
  <c r="G55" i="23" s="1"/>
  <c r="L42" i="22"/>
  <c r="P44" i="22"/>
  <c r="L29" i="20"/>
  <c r="J15" i="20"/>
  <c r="H45" i="20" s="1"/>
  <c r="L45" i="20" s="1"/>
  <c r="H39" i="19"/>
  <c r="L39" i="19" s="1"/>
  <c r="H42" i="19"/>
  <c r="J14" i="19"/>
  <c r="L43" i="19"/>
  <c r="L23" i="19"/>
  <c r="J52" i="18"/>
  <c r="L52" i="18" s="1"/>
  <c r="L54" i="18" s="1"/>
  <c r="L23" i="18"/>
  <c r="H32" i="15"/>
  <c r="H36" i="15"/>
  <c r="L36" i="15" s="1"/>
  <c r="H26" i="15"/>
  <c r="L26" i="15" s="1"/>
  <c r="H31" i="15"/>
  <c r="L31" i="15" s="1"/>
  <c r="H22" i="15"/>
  <c r="H35" i="15"/>
  <c r="L35" i="15" s="1"/>
  <c r="H25" i="15"/>
  <c r="L25" i="15" s="1"/>
  <c r="H38" i="15"/>
  <c r="L38" i="15" s="1"/>
  <c r="H34" i="15"/>
  <c r="L34" i="15" s="1"/>
  <c r="H24" i="15"/>
  <c r="L24" i="15" s="1"/>
  <c r="H33" i="15"/>
  <c r="L33" i="15" s="1"/>
  <c r="H23" i="15"/>
  <c r="L23" i="15" s="1"/>
  <c r="H44" i="17"/>
  <c r="H43" i="17"/>
  <c r="L43" i="17" s="1"/>
  <c r="H45" i="17"/>
  <c r="L45" i="17" s="1"/>
  <c r="H25" i="17"/>
  <c r="L25" i="17" s="1"/>
  <c r="H33" i="17"/>
  <c r="L33" i="17" s="1"/>
  <c r="H37" i="17"/>
  <c r="L37" i="17" s="1"/>
  <c r="H39" i="14"/>
  <c r="L39" i="14" s="1"/>
  <c r="J14" i="14"/>
  <c r="O42" i="14" s="1"/>
  <c r="P42" i="14" s="1"/>
  <c r="H42" i="14"/>
  <c r="H43" i="14"/>
  <c r="L43" i="14" s="1"/>
  <c r="J15" i="14"/>
  <c r="H44" i="14"/>
  <c r="H51" i="14" s="1"/>
  <c r="L40" i="13"/>
  <c r="L24" i="13"/>
  <c r="H51" i="13"/>
  <c r="L51" i="13" s="1"/>
  <c r="L53" i="13" s="1"/>
  <c r="J15" i="13"/>
  <c r="O43" i="13" s="1"/>
  <c r="P43" i="13" s="1"/>
  <c r="H43" i="13"/>
  <c r="H45" i="13"/>
  <c r="H46" i="13"/>
  <c r="L46" i="13" s="1"/>
  <c r="J15" i="12"/>
  <c r="H40" i="12"/>
  <c r="L40" i="12" s="1"/>
  <c r="H44" i="12"/>
  <c r="L44" i="12" s="1"/>
  <c r="H43" i="12"/>
  <c r="H45" i="12"/>
  <c r="H51" i="12" s="1"/>
  <c r="J51" i="12" s="1"/>
  <c r="L51" i="12" s="1"/>
  <c r="L53" i="12" s="1"/>
  <c r="L52" i="11"/>
  <c r="H39" i="11"/>
  <c r="L39" i="11" s="1"/>
  <c r="H38" i="11"/>
  <c r="L38" i="11" s="1"/>
  <c r="H37" i="11"/>
  <c r="L37" i="11" s="1"/>
  <c r="H36" i="11"/>
  <c r="L36" i="11" s="1"/>
  <c r="H35" i="11"/>
  <c r="L35" i="11" s="1"/>
  <c r="H34" i="11"/>
  <c r="L34" i="11" s="1"/>
  <c r="H33" i="11"/>
  <c r="L33" i="11" s="1"/>
  <c r="H32" i="11"/>
  <c r="L32" i="11" s="1"/>
  <c r="H31" i="11"/>
  <c r="L31" i="11" s="1"/>
  <c r="H30" i="11"/>
  <c r="L30" i="11" s="1"/>
  <c r="H29" i="11"/>
  <c r="L29" i="11" s="1"/>
  <c r="H28" i="11"/>
  <c r="L28" i="11" s="1"/>
  <c r="H27" i="11"/>
  <c r="L27" i="11" s="1"/>
  <c r="H26" i="11"/>
  <c r="L26" i="11" s="1"/>
  <c r="H25" i="11"/>
  <c r="L25" i="11" s="1"/>
  <c r="H24" i="11"/>
  <c r="L24" i="11" s="1"/>
  <c r="H23" i="11"/>
  <c r="D15" i="11"/>
  <c r="J14" i="11"/>
  <c r="H46" i="11" s="1"/>
  <c r="L46" i="11" s="1"/>
  <c r="J12" i="11"/>
  <c r="J16" i="11" s="1"/>
  <c r="H38" i="9"/>
  <c r="L38" i="9" s="1"/>
  <c r="H37" i="9"/>
  <c r="L37" i="9" s="1"/>
  <c r="H36" i="9"/>
  <c r="L36" i="9" s="1"/>
  <c r="H35" i="9"/>
  <c r="L35" i="9" s="1"/>
  <c r="H34" i="9"/>
  <c r="L34" i="9" s="1"/>
  <c r="H33" i="9"/>
  <c r="L33" i="9" s="1"/>
  <c r="H32" i="9"/>
  <c r="H31" i="9"/>
  <c r="L31" i="9" s="1"/>
  <c r="H30" i="9"/>
  <c r="L30" i="9" s="1"/>
  <c r="H29" i="9"/>
  <c r="L29" i="9" s="1"/>
  <c r="H28" i="9"/>
  <c r="L28" i="9" s="1"/>
  <c r="H27" i="9"/>
  <c r="L27" i="9" s="1"/>
  <c r="H26" i="9"/>
  <c r="L26" i="9" s="1"/>
  <c r="H25" i="9"/>
  <c r="L25" i="9" s="1"/>
  <c r="H24" i="9"/>
  <c r="L24" i="9" s="1"/>
  <c r="H23" i="9"/>
  <c r="H22" i="9"/>
  <c r="D15" i="9"/>
  <c r="J14" i="9"/>
  <c r="H45" i="9" s="1"/>
  <c r="L45" i="9" s="1"/>
  <c r="J12" i="9"/>
  <c r="J16" i="9" s="1"/>
  <c r="H52" i="20" l="1"/>
  <c r="J52" i="20" s="1"/>
  <c r="L52" i="20" s="1"/>
  <c r="L54" i="20" s="1"/>
  <c r="H44" i="20"/>
  <c r="L44" i="20" s="1"/>
  <c r="G55" i="21"/>
  <c r="G55" i="12"/>
  <c r="L22" i="9"/>
  <c r="H39" i="9"/>
  <c r="H40" i="11"/>
  <c r="R43" i="13"/>
  <c r="G55" i="14"/>
  <c r="L52" i="25"/>
  <c r="G54" i="25" s="1"/>
  <c r="L50" i="25"/>
  <c r="J51" i="14"/>
  <c r="L51" i="14" s="1"/>
  <c r="L53" i="14" s="1"/>
  <c r="Q43" i="13"/>
  <c r="G56" i="18"/>
  <c r="O42" i="17"/>
  <c r="L32" i="17"/>
  <c r="P44" i="17"/>
  <c r="P44" i="15"/>
  <c r="H39" i="15"/>
  <c r="L39" i="15" s="1"/>
  <c r="H43" i="9"/>
  <c r="L43" i="9" s="1"/>
  <c r="H44" i="9"/>
  <c r="P44" i="9" s="1"/>
  <c r="L32" i="9"/>
  <c r="L33" i="20"/>
  <c r="H40" i="20"/>
  <c r="L40" i="20" s="1"/>
  <c r="L23" i="20"/>
  <c r="G55" i="29"/>
  <c r="S43" i="29"/>
  <c r="L47" i="29"/>
  <c r="S42" i="28"/>
  <c r="L46" i="28"/>
  <c r="Q43" i="27"/>
  <c r="L47" i="27"/>
  <c r="L46" i="25"/>
  <c r="L47" i="24"/>
  <c r="Q42" i="24"/>
  <c r="L47" i="23"/>
  <c r="O43" i="23"/>
  <c r="L46" i="22"/>
  <c r="O42" i="22"/>
  <c r="L48" i="20"/>
  <c r="L42" i="19"/>
  <c r="L47" i="19" s="1"/>
  <c r="G55" i="19" s="1"/>
  <c r="L22" i="15"/>
  <c r="L32" i="15"/>
  <c r="L42" i="17"/>
  <c r="Q42" i="17" s="1"/>
  <c r="L44" i="17"/>
  <c r="R42" i="17" s="1"/>
  <c r="H50" i="17"/>
  <c r="H39" i="17"/>
  <c r="L39" i="17" s="1"/>
  <c r="L42" i="15"/>
  <c r="H50" i="15"/>
  <c r="J50" i="15" s="1"/>
  <c r="L50" i="15" s="1"/>
  <c r="L52" i="15" s="1"/>
  <c r="Q42" i="14"/>
  <c r="L42" i="14"/>
  <c r="R42" i="14"/>
  <c r="L44" i="14"/>
  <c r="T42" i="14" s="1"/>
  <c r="L43" i="13"/>
  <c r="S43" i="13" s="1"/>
  <c r="L45" i="13"/>
  <c r="T43" i="13" s="1"/>
  <c r="G55" i="13" s="1"/>
  <c r="L43" i="12"/>
  <c r="L45" i="12"/>
  <c r="R43" i="12" s="1"/>
  <c r="L40" i="11"/>
  <c r="L23" i="11"/>
  <c r="H44" i="11"/>
  <c r="L44" i="11" s="1"/>
  <c r="H45" i="11"/>
  <c r="L45" i="11"/>
  <c r="R43" i="11" s="1"/>
  <c r="H51" i="11"/>
  <c r="L51" i="11" s="1"/>
  <c r="L53" i="11" s="1"/>
  <c r="H43" i="11"/>
  <c r="J15" i="11"/>
  <c r="O43" i="11" s="1"/>
  <c r="P43" i="11" s="1"/>
  <c r="L39" i="9"/>
  <c r="L23" i="9"/>
  <c r="H42" i="9"/>
  <c r="J15" i="9"/>
  <c r="G56" i="20" l="1"/>
  <c r="G55" i="11"/>
  <c r="J50" i="17"/>
  <c r="L50" i="17" s="1"/>
  <c r="L52" i="17" s="1"/>
  <c r="G54" i="17" s="1"/>
  <c r="H50" i="9"/>
  <c r="J50" i="9" s="1"/>
  <c r="L50" i="9" s="1"/>
  <c r="L52" i="9" s="1"/>
  <c r="L44" i="9"/>
  <c r="R44" i="9" s="1"/>
  <c r="G54" i="9" s="1"/>
  <c r="G54" i="15"/>
  <c r="L46" i="17"/>
  <c r="O42" i="15"/>
  <c r="L46" i="15"/>
  <c r="L47" i="14"/>
  <c r="S42" i="14"/>
  <c r="L47" i="13"/>
  <c r="Q43" i="12"/>
  <c r="L47" i="12"/>
  <c r="L43" i="11"/>
  <c r="Q43" i="11" s="1"/>
  <c r="O42" i="9"/>
  <c r="L42" i="9"/>
  <c r="Q42" i="9" s="1"/>
  <c r="H52" i="8"/>
  <c r="L52" i="8" s="1"/>
  <c r="G40" i="8"/>
  <c r="H39" i="8"/>
  <c r="L39" i="8" s="1"/>
  <c r="H38" i="8"/>
  <c r="L38" i="8" s="1"/>
  <c r="H37" i="8"/>
  <c r="L37" i="8" s="1"/>
  <c r="H36" i="8"/>
  <c r="L36" i="8" s="1"/>
  <c r="H35" i="8"/>
  <c r="L35" i="8" s="1"/>
  <c r="H34" i="8"/>
  <c r="L34" i="8" s="1"/>
  <c r="H33" i="8"/>
  <c r="L33" i="8" s="1"/>
  <c r="H32" i="8"/>
  <c r="L32" i="8" s="1"/>
  <c r="H31" i="8"/>
  <c r="L31" i="8" s="1"/>
  <c r="H30" i="8"/>
  <c r="L30" i="8" s="1"/>
  <c r="H29" i="8"/>
  <c r="L29" i="8" s="1"/>
  <c r="H28" i="8"/>
  <c r="L28" i="8" s="1"/>
  <c r="H27" i="8"/>
  <c r="L27" i="8" s="1"/>
  <c r="H26" i="8"/>
  <c r="L26" i="8" s="1"/>
  <c r="H25" i="8"/>
  <c r="L25" i="8" s="1"/>
  <c r="H24" i="8"/>
  <c r="L24" i="8" s="1"/>
  <c r="H23" i="8"/>
  <c r="L23" i="8" s="1"/>
  <c r="H22" i="8"/>
  <c r="L22" i="8" s="1"/>
  <c r="J16" i="8"/>
  <c r="D15" i="8"/>
  <c r="J14" i="8"/>
  <c r="J15" i="8" s="1"/>
  <c r="J12" i="8"/>
  <c r="H51" i="8" s="1"/>
  <c r="L51" i="8" s="1"/>
  <c r="J52" i="7"/>
  <c r="L52" i="7" s="1"/>
  <c r="G40" i="7"/>
  <c r="H39" i="7"/>
  <c r="L39" i="7" s="1"/>
  <c r="H38" i="7"/>
  <c r="L38" i="7" s="1"/>
  <c r="H37" i="7"/>
  <c r="L37" i="7" s="1"/>
  <c r="H36" i="7"/>
  <c r="L36" i="7" s="1"/>
  <c r="H35" i="7"/>
  <c r="L35" i="7" s="1"/>
  <c r="H34" i="7"/>
  <c r="L34" i="7" s="1"/>
  <c r="H33" i="7"/>
  <c r="H32" i="7"/>
  <c r="L32" i="7" s="1"/>
  <c r="H31" i="7"/>
  <c r="L31" i="7" s="1"/>
  <c r="H30" i="7"/>
  <c r="L30" i="7" s="1"/>
  <c r="H29" i="7"/>
  <c r="L29" i="7" s="1"/>
  <c r="H28" i="7"/>
  <c r="L28" i="7" s="1"/>
  <c r="H27" i="7"/>
  <c r="L27" i="7" s="1"/>
  <c r="H26" i="7"/>
  <c r="L26" i="7" s="1"/>
  <c r="H25" i="7"/>
  <c r="L25" i="7" s="1"/>
  <c r="H24" i="7"/>
  <c r="L24" i="7" s="1"/>
  <c r="H23" i="7"/>
  <c r="D15" i="7"/>
  <c r="J14" i="7"/>
  <c r="J15" i="7" s="1"/>
  <c r="J12" i="7"/>
  <c r="J16" i="7" s="1"/>
  <c r="D15" i="6"/>
  <c r="G40" i="6"/>
  <c r="H39" i="6"/>
  <c r="L39" i="6" s="1"/>
  <c r="H38" i="6"/>
  <c r="L38" i="6" s="1"/>
  <c r="H37" i="6"/>
  <c r="L37" i="6" s="1"/>
  <c r="H36" i="6"/>
  <c r="L36" i="6" s="1"/>
  <c r="H35" i="6"/>
  <c r="L35" i="6" s="1"/>
  <c r="H34" i="6"/>
  <c r="L34" i="6" s="1"/>
  <c r="L33" i="6"/>
  <c r="H32" i="6"/>
  <c r="L32" i="6" s="1"/>
  <c r="H31" i="6"/>
  <c r="L31" i="6" s="1"/>
  <c r="L30" i="6"/>
  <c r="H29" i="6"/>
  <c r="L29" i="6" s="1"/>
  <c r="H28" i="6"/>
  <c r="L28" i="6" s="1"/>
  <c r="H27" i="6"/>
  <c r="L27" i="6" s="1"/>
  <c r="H26" i="6"/>
  <c r="L26" i="6" s="1"/>
  <c r="H25" i="6"/>
  <c r="L25" i="6" s="1"/>
  <c r="H24" i="6"/>
  <c r="L24" i="6" s="1"/>
  <c r="H23" i="6"/>
  <c r="L23" i="6" s="1"/>
  <c r="H22" i="6"/>
  <c r="J14" i="6"/>
  <c r="H46" i="6" s="1"/>
  <c r="L46" i="6" s="1"/>
  <c r="L33" i="7" l="1"/>
  <c r="L51" i="6"/>
  <c r="L53" i="6" s="1"/>
  <c r="G55" i="6" s="1"/>
  <c r="H45" i="8"/>
  <c r="H44" i="8"/>
  <c r="L44" i="8" s="1"/>
  <c r="H40" i="8"/>
  <c r="L40" i="8" s="1"/>
  <c r="H45" i="7"/>
  <c r="L45" i="7" s="1"/>
  <c r="J15" i="6"/>
  <c r="L47" i="11"/>
  <c r="L46" i="9"/>
  <c r="L53" i="8"/>
  <c r="H43" i="8"/>
  <c r="H46" i="8"/>
  <c r="L46" i="8" s="1"/>
  <c r="H44" i="7"/>
  <c r="L44" i="7" s="1"/>
  <c r="H40" i="7"/>
  <c r="L40" i="7" s="1"/>
  <c r="L23" i="7"/>
  <c r="H43" i="7"/>
  <c r="H46" i="7"/>
  <c r="L46" i="7" s="1"/>
  <c r="H44" i="6"/>
  <c r="L44" i="6" s="1"/>
  <c r="H40" i="6"/>
  <c r="L40" i="6" s="1"/>
  <c r="L22" i="6"/>
  <c r="H45" i="6"/>
  <c r="H43" i="6"/>
  <c r="L46" i="4"/>
  <c r="H45" i="4"/>
  <c r="L45" i="4" s="1"/>
  <c r="O43" i="8" l="1"/>
  <c r="H51" i="7"/>
  <c r="J51" i="7" s="1"/>
  <c r="L45" i="8"/>
  <c r="R45" i="8" s="1"/>
  <c r="G55" i="8" s="1"/>
  <c r="P45" i="8"/>
  <c r="P45" i="7"/>
  <c r="L43" i="8"/>
  <c r="Q43" i="8" s="1"/>
  <c r="L51" i="7"/>
  <c r="L43" i="7"/>
  <c r="L43" i="6"/>
  <c r="L45" i="6"/>
  <c r="P45" i="6" s="1"/>
  <c r="L53" i="7" l="1"/>
  <c r="G55" i="7" s="1"/>
  <c r="L47" i="8"/>
  <c r="O43" i="7"/>
  <c r="L47" i="7"/>
  <c r="O43" i="6"/>
  <c r="L47" i="6"/>
  <c r="G39" i="4"/>
  <c r="H38" i="4"/>
  <c r="L38" i="4" s="1"/>
  <c r="H37" i="4"/>
  <c r="L37" i="4" s="1"/>
  <c r="H36" i="4"/>
  <c r="L36" i="4" s="1"/>
  <c r="H35" i="4"/>
  <c r="L35" i="4" s="1"/>
  <c r="H34" i="4"/>
  <c r="L34" i="4" s="1"/>
  <c r="H33" i="4"/>
  <c r="L33" i="4" s="1"/>
  <c r="H32" i="4"/>
  <c r="L32" i="4" s="1"/>
  <c r="H31" i="4"/>
  <c r="L31" i="4" s="1"/>
  <c r="H30" i="4"/>
  <c r="L30" i="4" s="1"/>
  <c r="H29" i="4"/>
  <c r="L29" i="4" s="1"/>
  <c r="H28" i="4"/>
  <c r="L28" i="4" s="1"/>
  <c r="H27" i="4"/>
  <c r="L27" i="4" s="1"/>
  <c r="H26" i="4"/>
  <c r="L26" i="4" s="1"/>
  <c r="H25" i="4"/>
  <c r="L25" i="4" s="1"/>
  <c r="H24" i="4"/>
  <c r="L24" i="4" s="1"/>
  <c r="H23" i="4"/>
  <c r="L23" i="4" s="1"/>
  <c r="H22" i="4"/>
  <c r="J13" i="4"/>
  <c r="J11" i="4"/>
  <c r="J15" i="4" s="1"/>
  <c r="H51" i="4" l="1"/>
  <c r="J51" i="4"/>
  <c r="L51" i="4" s="1"/>
  <c r="L53" i="4" s="1"/>
  <c r="H42" i="4"/>
  <c r="L42" i="4" s="1"/>
  <c r="J14" i="4"/>
  <c r="H44" i="4"/>
  <c r="L44" i="4" s="1"/>
  <c r="H39" i="4"/>
  <c r="L39" i="4" s="1"/>
  <c r="L22" i="4"/>
  <c r="H43" i="4"/>
  <c r="L43" i="4" s="1"/>
  <c r="L47" i="4" l="1"/>
  <c r="G55" i="4" s="1"/>
  <c r="H33" i="1" l="1"/>
  <c r="H52" i="1" s="1"/>
  <c r="J14" i="1" l="1"/>
  <c r="G40" i="1"/>
  <c r="H31" i="1"/>
  <c r="L31" i="1" s="1"/>
  <c r="H30" i="1"/>
  <c r="L30" i="1" s="1"/>
  <c r="H29" i="1"/>
  <c r="L29" i="1" s="1"/>
  <c r="H28" i="1"/>
  <c r="L28" i="1" s="1"/>
  <c r="H24" i="1"/>
  <c r="L24" i="1" s="1"/>
  <c r="H25" i="1"/>
  <c r="L25" i="1" s="1"/>
  <c r="H26" i="1"/>
  <c r="L26" i="1" s="1"/>
  <c r="H27" i="1"/>
  <c r="L27" i="1" s="1"/>
  <c r="H32" i="1"/>
  <c r="L32" i="1" s="1"/>
  <c r="H34" i="1"/>
  <c r="L34" i="1" s="1"/>
  <c r="H35" i="1"/>
  <c r="L35" i="1" s="1"/>
  <c r="H36" i="1"/>
  <c r="L36" i="1" s="1"/>
  <c r="H37" i="1"/>
  <c r="L37" i="1" s="1"/>
  <c r="H38" i="1"/>
  <c r="L38" i="1" s="1"/>
  <c r="H39" i="1"/>
  <c r="L39" i="1" s="1"/>
  <c r="H23" i="1"/>
  <c r="L23" i="1" s="1"/>
  <c r="J12" i="1"/>
  <c r="J15" i="1" l="1"/>
  <c r="H43" i="1"/>
  <c r="H44" i="1"/>
  <c r="L44" i="1" s="1"/>
  <c r="H45" i="1"/>
  <c r="L45" i="1" s="1"/>
  <c r="J16" i="1"/>
  <c r="J52" i="1" s="1"/>
  <c r="H40" i="1"/>
  <c r="L40" i="1" s="1"/>
  <c r="L33" i="1"/>
  <c r="L52" i="1" l="1"/>
  <c r="L54" i="1" s="1"/>
  <c r="L43" i="1"/>
  <c r="L48" i="1" s="1"/>
  <c r="G56" i="1" s="1"/>
</calcChain>
</file>

<file path=xl/sharedStrings.xml><?xml version="1.0" encoding="utf-8"?>
<sst xmlns="http://schemas.openxmlformats.org/spreadsheetml/2006/main" count="2166" uniqueCount="193">
  <si>
    <t>AYLIKLARDAN GERİ ALINACAK TUTARI HESAPLAMA TABLOSU</t>
  </si>
  <si>
    <t>A- PERSONEL BİLGİLERİ</t>
  </si>
  <si>
    <t>Harcama Birimi Adı</t>
  </si>
  <si>
    <t>VKN</t>
  </si>
  <si>
    <t>Muhasebe Birimi Adı</t>
  </si>
  <si>
    <t>Borçlunun Adı Soyadı</t>
  </si>
  <si>
    <t>Sicil / T.C. Kimlik No</t>
  </si>
  <si>
    <t>Tebliğ Tarihi</t>
  </si>
  <si>
    <t>Adresi</t>
  </si>
  <si>
    <t>Ünvanı</t>
  </si>
  <si>
    <t>Borcun Nedeni</t>
  </si>
  <si>
    <t>Aylık Dönemi</t>
  </si>
  <si>
    <t>Ayrılış Tarihi</t>
  </si>
  <si>
    <t>Faiz Başlangıç Tarihi</t>
  </si>
  <si>
    <t>Gelir Vergisi İstisnası</t>
  </si>
  <si>
    <t>B- AYLIK BİLGİLERİ</t>
  </si>
  <si>
    <t>I-HAK EDİLEN VE HAK EDİLMEYEN AYLIK TUTARLARI</t>
  </si>
  <si>
    <t>Aylık Tutar</t>
  </si>
  <si>
    <t>Taban Aylığı</t>
  </si>
  <si>
    <t>Kıdem Aylığı</t>
  </si>
  <si>
    <t>Ek Gösterge</t>
  </si>
  <si>
    <t>Yan Ödeme</t>
  </si>
  <si>
    <t>Geliştirme Ödeneği</t>
  </si>
  <si>
    <t>Özel Hizmet Tazminatı</t>
  </si>
  <si>
    <t>Ücret Tutarı</t>
  </si>
  <si>
    <t>Tazminat Tutarı</t>
  </si>
  <si>
    <t>Ek Ödeme</t>
  </si>
  <si>
    <t>Üniversite Ödeneği</t>
  </si>
  <si>
    <t>Yargı Ödeneği</t>
  </si>
  <si>
    <t>Diğer**</t>
  </si>
  <si>
    <t>ÖDENEN          a</t>
  </si>
  <si>
    <t xml:space="preserve">HAK EDİLEN
b=(a/Ödemenin yapıldığı aydaki gün sayısı)*Çalışılan gün sayısı
</t>
  </si>
  <si>
    <t xml:space="preserve">HAK 
EDİLMEYEN                  c=(a-b)
</t>
  </si>
  <si>
    <t>TOPLAM</t>
  </si>
  <si>
    <t>II-EMEKLİ KESENEKLERİ/ SİGORTA PRİMLERİ***</t>
  </si>
  <si>
    <t>Prim Türü</t>
  </si>
  <si>
    <t>Ödenen Prim (a)</t>
  </si>
  <si>
    <t>Ödenmesi Gereken Prim (a/30*Çalışılan Gün Sayısı)</t>
  </si>
  <si>
    <t>Hak edilmeyen c=(a-b)</t>
  </si>
  <si>
    <t>C-PRİMLER</t>
  </si>
  <si>
    <t>Hesaplanan Gelir Vergisi</t>
  </si>
  <si>
    <t>Ayın Gün Sayısı (Aylık, Vergi)</t>
  </si>
  <si>
    <t>Ayın Gün Sayısı (SGK prim)</t>
  </si>
  <si>
    <t>Çalışılan Gün Sayısı</t>
  </si>
  <si>
    <t>D- VERGİLER</t>
  </si>
  <si>
    <t>III-VERGİ KESİNTİLERİ</t>
  </si>
  <si>
    <t>Vegi Adı</t>
  </si>
  <si>
    <t>Kesilen Vergi Tutarı</t>
  </si>
  <si>
    <t>Yersiz Kesilen Vergi Tutarı</t>
  </si>
  <si>
    <t>Gelir Vergisi</t>
  </si>
  <si>
    <t>Damga Vergisi</t>
  </si>
  <si>
    <t>İlave ödeme</t>
  </si>
  <si>
    <t>1+2-3</t>
  </si>
  <si>
    <t>Kesilmesi Gereken Vergi Tutarı(Hesaplanan gelir vergisi/aydaki gün sayısı*çalışılan gün sayısı)-(Gelir vergisi istisna tutarı)</t>
  </si>
  <si>
    <t>(1)-(3)</t>
  </si>
  <si>
    <t>Gelir kaydedilecek işveren payı</t>
  </si>
  <si>
    <t>Kamu görevlisine iade edilmesi gereken tutar</t>
  </si>
  <si>
    <t>Vergi Oranı</t>
  </si>
  <si>
    <t>Aylık Vergi Matrahı</t>
  </si>
  <si>
    <t>Çalışılan güne göre  vergi matrahı</t>
  </si>
  <si>
    <t>Çalışılan güne göre  kesilmesi gereken vergi</t>
  </si>
  <si>
    <t>Ek Ödeme(sabit)</t>
  </si>
  <si>
    <t>Çalışılmayan Gün</t>
  </si>
  <si>
    <t>SGK' ya Bildirilecek İşveren Payı</t>
  </si>
  <si>
    <t>SGK' ya Bildirilecek Kişi Payı</t>
  </si>
  <si>
    <t>(1)-(2+3)</t>
  </si>
  <si>
    <t>Dev. Tar. Karş. Gereken GSS Prim Tutarı</t>
  </si>
  <si>
    <t>Dev. Tar. Karş. Gereken GSS Prim matrahı</t>
  </si>
  <si>
    <t>Mahsup Sonrası Gelir kaydedilecek işveren payı</t>
  </si>
  <si>
    <t>5510 SAYILI KANUNA TABİ KAMU GÖREVLİSİNİN AYLIKSIZ İZNE AYRILMASI(AYLIK PRİM VE HİZMET BELGESİNİN SOSYAL GÜVENLİK KURUMUNA VERİLMEMİŞ OLMASI)</t>
  </si>
  <si>
    <t xml:space="preserve">HAK EDİLEN
b=(a/Ödemenin yapıldığı aydaki gün sayısı*Çalışılan gün sayısı)+(a/Ödemenin yapıldığı aydaki gün sayısı*çalışılmayan gün sayısı*2/3
</t>
  </si>
  <si>
    <t>Ödenmesi Gereken Prim (a/30*Çalışılan Gün Sayısı)+(a/30*Çalışılmayan gün sayısı/2</t>
  </si>
  <si>
    <t>Çalışılmayan Gün Sayısı</t>
  </si>
  <si>
    <t>Çalışılan Gün Sayısı (Aylık, Vergi)</t>
  </si>
  <si>
    <t>Çalışılmayan Gün Sayısı (Aylık, Vergi)</t>
  </si>
  <si>
    <t>Çalışılan Gün Sayısı  (SGK prim)</t>
  </si>
  <si>
    <t>Çalışılmayan Gün Sayısı  (SGK prim)</t>
  </si>
  <si>
    <t>Çalışılan Süreye Göre Hesaplanan Prim Tutarı (a/30*Çalışılan Gün Sayısı)</t>
  </si>
  <si>
    <t>Çalışılmayan Süreye Göre Hesaplanan Prim Tutarı c=(a-b)</t>
  </si>
  <si>
    <t>AYLIKLARDAN GERİ ALINACAK TUTARI HESAPLAMA TABLOLARI</t>
  </si>
  <si>
    <t xml:space="preserve">HAK EDİLEN
b=(a/Ödemenin yapıldığı aydaki gün sayısı*Çalışılan gün sayısı)+(a/Ödemenin yapıldığı aydaki gün sayısı*Çalışılmayan gün sayısı*2/3)
</t>
  </si>
  <si>
    <t>5510 SAYILI KANUNA TABİ KAMU GÖREVLİSİNİN ASKERE GİTMESİ (BAKMAKLA YÜKÜMLÜ OLDUĞU KİŞİ VAR)(AYLIK PRİM VE HİZMET BELGESİNİN SOSYAL GÜVENLİK KURUMUNA VERİLMEMİŞ OLMASI)</t>
  </si>
  <si>
    <t>Genel Sağlık Sigortası (Kişi)</t>
  </si>
  <si>
    <t>Genel Sağlık Sigortası (İşveren)</t>
  </si>
  <si>
    <t>Malûllük, Yaşlılık ve Ölüm (İşveren)</t>
  </si>
  <si>
    <t>Malûllük, Yaşlılık ve Ölüm(Kişi)</t>
  </si>
  <si>
    <t>kişiden geri alınacak borç miktarını azaltıcı kişi payı (Gelir Kaydedilecek)</t>
  </si>
  <si>
    <t>Kişiden geri alınacak borç miktarını azaltıcı kişi payı (Gelir kaydedilecek)</t>
  </si>
  <si>
    <t>Kişiden geri alınacak borç miktarını azaltıcı kişi payı (gelir kaydedilecek)</t>
  </si>
  <si>
    <t>Genel Sağlık Sigortası (Devlet)</t>
  </si>
  <si>
    <t>SGK TARAFINDA İADE GERÇEKLEŞTİĞİNDE YAPILMASI GEREKENLER</t>
  </si>
  <si>
    <t>Aile Yardımı (Eş için)</t>
  </si>
  <si>
    <t>Aile Yardımı (Çocuk için)</t>
  </si>
  <si>
    <t>E- BORÇ TUTARI</t>
  </si>
  <si>
    <t>IV- BORÇ TUTARI</t>
  </si>
  <si>
    <t>Diğer</t>
  </si>
  <si>
    <t>II-EMEKLİ KESENEKLERİ/ SİGORTA PRİMLERİ</t>
  </si>
  <si>
    <t>Çalışılan güne göre  kesilmesi gereken vergi tutarı</t>
  </si>
  <si>
    <t>Toplu Sözleşme İkramiyesi</t>
  </si>
  <si>
    <t>IV-  BORÇ TUTARI</t>
  </si>
  <si>
    <t>Kesilmesi Gereken Vergi Tutarı=(Hesaplanan gelir vergisi/aydaki gün sayısı*çalışılan gün sayısı)-(Gelir vergisi istisna tutarı)</t>
  </si>
  <si>
    <t xml:space="preserve">Kişiden geri alınacak borç miktarını azaltıcı kişi payı </t>
  </si>
  <si>
    <t>Kişiden geri alınacak borç miktarını azaltıcı kişi payı</t>
  </si>
  <si>
    <t>E-BORÇ TUTARI</t>
  </si>
  <si>
    <t xml:space="preserve">5434 SAYILI KANUNA TABİ KAMU GÖREVLİSİNİN MEMURİYETİNİN SONA ERMESİ </t>
  </si>
  <si>
    <t xml:space="preserve">5434 SAYILI KANUNA TABİ KAMU GÖREVLİSİNİN AYLIKSIZ İZNE AYRILMASI  </t>
  </si>
  <si>
    <t>Çalışılan Süreye Göre Hesaplanan Prim Tutarı= (a/30*Çalışılan Gün Sayısı)</t>
  </si>
  <si>
    <t xml:space="preserve">5434 SAYILI KANUNA TABİ KAMU GÖREVLİSİNİN GÖREVDEN UZAKLAŞTIRILMASI  </t>
  </si>
  <si>
    <t>E - BORÇ TUTARI</t>
  </si>
  <si>
    <t>E-  BORÇ TUTARI</t>
  </si>
  <si>
    <t>Çalışılan güne göre  kesilmesi gereken vergİ tutarı</t>
  </si>
  <si>
    <t>Emek. Kes. Karşılığı  (Devlet)</t>
  </si>
  <si>
    <t xml:space="preserve">Emek. Kes. %100 Artış Karşılığı  (Devlet) </t>
  </si>
  <si>
    <t>Emek. Kes.   (Kişi)</t>
  </si>
  <si>
    <t xml:space="preserve">Emek. Kes. %100 Artış  (Kişi) </t>
  </si>
  <si>
    <t>SGK' ye Bildirilecek İşveren Payı</t>
  </si>
  <si>
    <t>SGK'ye Bildirilecek Kişi Payı</t>
  </si>
  <si>
    <t>SGK'ye Bildirilecek İşveren Payı</t>
  </si>
  <si>
    <t>SGK' ye Bildirilecek Kişi Payı</t>
  </si>
  <si>
    <t xml:space="preserve">HAK EDİLEN
b=(a/Ödemenin yapıldığı aydaki gün sayısı)(30)*Çalışılan gün sayısı (20)
</t>
  </si>
  <si>
    <t>b=(a/30*Çalışılan gün(15) sayısı)+(a/30*Çalışılmayan gün(15)sayısı/2)</t>
  </si>
  <si>
    <t>666 SAYILI KHK TABİ</t>
  </si>
  <si>
    <t>SAĞLIK PERSONELİ</t>
  </si>
  <si>
    <t>AYIN 30 GÜN OLMASI</t>
  </si>
  <si>
    <t>AYIN 30 GÜN OLMAMASI</t>
  </si>
  <si>
    <t xml:space="preserve">5510 S.K. TABİ KAMU GÖREVLİSİNİN MEMURİYETİNİN SONA ERMESİ </t>
  </si>
  <si>
    <t>5510 S.K. TABİ KAMU GÖREVLİSİNİN ASKERE GİTMESİ</t>
  </si>
  <si>
    <t>5510 S.K. TABİ KAMU GÖREVLİSİNİN AYLIKSIZ İZNE AYRILMASI</t>
  </si>
  <si>
    <t xml:space="preserve">5510 S.K. TABİ KAMU GÖREVLİSİNİN ASKERE GİTMESİ </t>
  </si>
  <si>
    <t xml:space="preserve">5510 S.K. TABİ KAMU GÖREVLİSİNİN ASKERE GİTMESİ  </t>
  </si>
  <si>
    <t>5434 S.K. TABİ KAMU GÖREVLİSİNİN GÖREVDEN UZAKLAŞTIRILMASI</t>
  </si>
  <si>
    <t xml:space="preserve">5434 S.K. TABİ KAMU GÖREVLİSİNİN AYLIKSIZ İZNE AYRILMASI  </t>
  </si>
  <si>
    <t xml:space="preserve">5434 S.K. TABİ KAMU GÖREVLİSİNİN MEMURİYETİNİN SONA ERMESİ </t>
  </si>
  <si>
    <t xml:space="preserve">5510 S.K. TABİ KAMU GÖREVLİSİNİN GÖREVDEN UZAKLAŞTIRILMASI </t>
  </si>
  <si>
    <t>AYLIK PRİM VE HİZMET BELGESİNİN SGK VERİLMİŞ OLMASI</t>
  </si>
  <si>
    <t>BAKLMAKLA YÜKÜMLÜ OLDUĞU KİMSE YOK -  AYLIK PRİM VE HİZMET BELGESİNİN SGK VERİLMİŞ OLMASI</t>
  </si>
  <si>
    <t xml:space="preserve">AYLIK PRİM VE HİZMET BELGESİNİN SGK VERİLMİŞ OLMASI </t>
  </si>
  <si>
    <t>BAKLMAKLA YÜKÜMLÜ OLDUĞU KİMSE YOK - AYLIK PRİM VE HİZMET BELGESİNİN SGK VERİLMİŞ OLMASI</t>
  </si>
  <si>
    <t>AYLIK PRİM VE HİZMET BELGESİNİN SGK VERİLMEMİŞ OLMASI</t>
  </si>
  <si>
    <t>BAKMAKLA YÜKÜMLÜ OLDUĞU KİMSE YOK - AYLIK PRİM VE HİZMET BELGESİNİN SGK VERİLMEMİŞ OLMASI</t>
  </si>
  <si>
    <t>BAKLMAKLA YÜKÜMLÜ OLDUĞU KİMSE YOK AYLIK -  PRİM VE HİZMET BELGESİNİN SGK VERİLMEMİŞ OLMASI</t>
  </si>
  <si>
    <t>BAKMAKLA YÜKÜMLÜ OLDUĞU KİŞİ VAR - AYLIK PRİM VE HİZMET BELGESİNİN SGK VERİLMİŞ OLMASI</t>
  </si>
  <si>
    <t>BAKMAKLA YÜKÜMLÜ OLDUĞU KİŞİ VAR - AYLIK PRİM VE HİZMET BELGESİNİN SGK VERİLMEMİŞ OLMASI</t>
  </si>
  <si>
    <t xml:space="preserve">5510 SAYILI KANUNA TABİ KAMU GÖREVLİSİNİN ASKERE GİTMESİ </t>
  </si>
  <si>
    <t>(BAKMAKLA YÜKÜMLÜ OLDUĞU KİŞİ VAR) (AYLIK PRİM VE HİZMET BELGESİNİN SOSYAL GÜVENLİK KURUMUNA VERİLMEMİŞ OLMASI)</t>
  </si>
  <si>
    <t xml:space="preserve">5510 SAYILI KANUNA TABİ KAMU GÖREVLİSİNİN GÖREVDEN UZAKLAŞTIRILMASI </t>
  </si>
  <si>
    <t>(AYLIK PRİM VE HİZMET BELGESİNİN SOSYAL GÜVENLİK KURUMUNA VERİLMİŞ OLMASI)</t>
  </si>
  <si>
    <t>5434 SAYILI KANUNA TABİ KAMU GÖREVLİSİNİN GÖREVDEN UZAKLAŞTIRILMASI</t>
  </si>
  <si>
    <t>666 SAYILI KHK TABİ PERSONEL</t>
  </si>
  <si>
    <t xml:space="preserve">5510 SAYILI KANUNA TABİ KAMU GÖREVLİSİNİN MEMURİYETİNİN SONA ERMESİ VE ASKERLİK HİZMETİ NEDENİYLE AYLIKSIZ İZNE AYRILMA DURUMU </t>
  </si>
  <si>
    <t>(BAKMAKLA YÜKÜMLÜ OLDUĞU KİMSENİN BULUNMAMASI) (AYLIK PRİM VE HİZMET BELGESİNİN SGK’YE VERİLMİŞ OLMASI)</t>
  </si>
  <si>
    <t>5510 SAYILI KANUNA TABİ KAMU GÖREVLİSİNİN ASKERE GİTMESİ</t>
  </si>
  <si>
    <t>(BAKMAKLA YÜKÜMLÜ OLDUĞU KİMSE YOK - AYLIK PRİM VE HİZMET BELGESİNİN SOSYAL GÜVENLİK KURUMUNA VERİLMİŞ OLMASI)</t>
  </si>
  <si>
    <t>(BAKMAKLA YÜKÜMLÜ OLDUĞU KİMSENİN BULUNMAMASI - AYLIK PRİM VE HİZMET BELGESİNİN SGK’YE VERİLMİŞ OLMASI - AYDAKİ GÜN SAYISININ 30 OLMAMASI)</t>
  </si>
  <si>
    <t xml:space="preserve">MEMURİYETİN SONA ERMESİ VE ASKERLİK HİZMETİ NEDENİYLE AYLIKSIZ İZNE AYRILMA DURUMU </t>
  </si>
  <si>
    <t>(BAKMAKLA YÜKÜMLÜ OLDUĞU KİMSENİN BULUNMAMASI - AYLIK PRİM VE HİZMET BELGESİNİN SOSYAL GÜVENLİK KURUMUNA VERİLMEMİŞ OLMASI - AYDAKİ GÜN SAYISININ 30 OLMASI)</t>
  </si>
  <si>
    <t>(BAKLMAKLA YÜKÜMLÜ OLDUĞU KİMSE YOK) (AYLIK PRİM VE HİZMET BELGESİNİN SOSYAL GÜVENLİK KURUMUNA VERİLMEMİŞ OLMASI)</t>
  </si>
  <si>
    <t xml:space="preserve">5510 SAYILI KANUNA TABİ KAMU GÖREVLİSİNİN MEMURİYETİN SONA ERMESİ VE ASKERLİK HİZMETİ NEDENİYLE AYLIKSIZ İZNE AYRILMA DURUMU </t>
  </si>
  <si>
    <t>(BAKMAKLA YÜKÜMLÜ OLDUĞU KİMSENİN BULUNMAMASI - AYLIK PRİM VE HİZMET BELGESİNİN SOSYAL GÜVENLİK KURUMUNA VERİLMEMİŞ OLMASI - AYDAKİ GÜN SAYISININ 30 OLMAMASI)</t>
  </si>
  <si>
    <t>(BAKLMAKLA YÜKÜMLÜ OLDUĞU KİMSE YOK - AYLIK PRİM VE HİZMET BELGESİNİN SOSYAL GÜVENLİK KURUMUNA VERİLMEMİŞ OLMASI)</t>
  </si>
  <si>
    <t>5510 SAYILI KANUNA TABİ KAMU GÖREVLİSİNİN AYLIKSIZ İZNE AYRILMASI</t>
  </si>
  <si>
    <t>(BAKMAKLA YÜKÜMLÜ OLDUĞU KİŞİ VAR - AYLIK PRİM VE HİZMET BELGESİNİN SOSYAL GÜVENLİK KURUMUNA VERİLMİŞ OLMASI)</t>
  </si>
  <si>
    <t>(AYLIK PRİM VE HİZMET BELGESİNİN SOSYAL GÜVENLİK KURUMUNA VERİLMEMİŞ OLMASI)</t>
  </si>
  <si>
    <t>HAK 
EDİLMEYEN (SGK'dan Geri Alınacak)                 c=(a-b)</t>
  </si>
  <si>
    <t>AYLIK PRİM VE HİZMET BELGESİNİN SOSYAL GÜVENLİK KURUMUNA VERİLMEMİŞ OLMASI</t>
  </si>
  <si>
    <t>5434 SAYILI KANUNA TABİ KAMU GÖREVLİSİNİN MEMURİYETİNİN SONA ERMESİ</t>
  </si>
  <si>
    <t>İÇİNDEKİLER</t>
  </si>
  <si>
    <t>AYLIK PRİM VE HİZMET BELGESİNİN SOSYAL GÜVENLİK KURUMUNA VERİLMİŞ OLMASI</t>
  </si>
  <si>
    <t xml:space="preserve"> BAKMAKLA YÜKÜMLÜ OLDUĞU KİŞİ VAR - AYLIK PRİM VE HİZMET BELGESİNİN SOSYAL GÜVENLİK KURUMUNA VERİLMİŞ OLMASI</t>
  </si>
  <si>
    <t>Çalışılan Süreye Göre Hesaplanan Prim b=(a/30*Çalışılan gün sayısı)+(a/30*Çalışılmayan gün sayısı/2)</t>
  </si>
  <si>
    <t>(BAKMAKLA YÜKÜMLÜ OLDUĞU KİMSE YOK) (AYLIK PRİM VE HİZMET BELGESİNİN SOSYAL GÜVENLİK KURUMUNA VERİLMİŞ OLMASI)</t>
  </si>
  <si>
    <t>Toplu Sözleşme İkramiyesii</t>
  </si>
  <si>
    <t>Tam Ay GSS Prime Esas Kazanç</t>
  </si>
  <si>
    <t xml:space="preserve">kişiden geri alınacak borç miktarını azaltıcı kişi payı </t>
  </si>
  <si>
    <t>Gelir Vergisi Matrahından Sgk Kişi Payları Dışında İndirilmesi Geregek Tutar</t>
  </si>
  <si>
    <t>Aylıklardan Geri Alınacak Tutarı Hesaplama Tablolarında yer alan örnekler kamu görevlisinin durumuna özgü olarak yapıldığı için, Tablolara 83 sıra nolu Fazla Veya Yersiz Ödenen Aylıkların Geri Alınması Tebliği ile belirlenen esaslara ve ilgili mevzuat hükümlerine aykırı olmamak kaydıyla idarelerce gerekli görülen unsurlar ilave edilebilir.</t>
  </si>
  <si>
    <t>Ödenmesi Gereken Prim (a/30*Çalışılan Gün Sayısı)+(a/30*Çalışılmayan gün sayısı/2)</t>
  </si>
  <si>
    <t>İş bu ödeme ihtarının 7201 Sayılı Tebligat Kanununun amir hükümleri gereğince tarafınıza elden tebliğ edildiği tarihten itibaren borcunuzu tüm yasal faiziyle birlikte (1) ay içerisinde ödemeniz; borcun tamamına veya bir kısmına dair bir itirazınız varsa, tebligatın tarafınıza tebliği tarafından itibaren (7) gün içerisinde sebepleriyle birlikte itirazınızı yazılı olarak Üniversitemiz Strateji Geliştirme Daire Başkanlığına iletmek üzere Üniversitemiz Rektörlüğüne yapmanız, (1) aylık ödeme süresi içinde borcunuzu ödemediğiniz takdirde Kamu Zararlarının Tahsiline ilişkin Usul ve Esaslar Hakkında Yönetmeliğin 10/6. maddesi gereğince alacağın hükmen tahsili yoluna gidileceği, alacağın hükmen tahsili yoluna gidilmesi nedeniyle doğacak yargılama giderleri ile vekalet ücretlerinin tarafınıza ait olacağı hususu tebliğ olunur.</t>
  </si>
  <si>
    <t>Gerçekleştirme Görevlisi</t>
  </si>
  <si>
    <t>Borçlu</t>
  </si>
  <si>
    <t>Adı ve Soyadı:</t>
  </si>
  <si>
    <t>Bildirim Tarihi:</t>
  </si>
  <si>
    <t>İmza:</t>
  </si>
  <si>
    <t>Ödenen Prim              (a)</t>
  </si>
  <si>
    <t>ÖDENEN                     a</t>
  </si>
  <si>
    <t xml:space="preserve">HAK 
EDİLMEYEN                                c=(a-b)
</t>
  </si>
  <si>
    <t>Çalışılmayan Süreye Göre Hesaplanan Prim Tutarı                          c=(a-b</t>
  </si>
  <si>
    <t>Yüksek Öğrt. Taz.</t>
  </si>
  <si>
    <t>Ek Ödeme 666</t>
  </si>
  <si>
    <t>Ek taz 28/b</t>
  </si>
  <si>
    <t>Akademik Teşvik</t>
  </si>
  <si>
    <t>Eğitim Öğrt. Öden.</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</si>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</sst>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Red]\-0.00\ "/>
    <numFmt numFmtId="165" formatCode="0.00_ ;\-0.00\ "/>
  </numFmts>
  <fonts count="43">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6"/>
      <color theme="1"/>
      <name val="Calibri"/>
      <family val="2"/>
      <charset val="162"/>
      <scheme val="minor"/>
    </font>
    <font>
      <b/>
      <sz val="14"/>
      <color theme="1"/>
      <name val="Calibri"/>
      <family val="2"/>
      <charset val="162"/>
      <scheme val="minor"/>
    </font>
    <font>
      <sz val="11"/>
      <color theme="1"/>
      <name val="Times New Roman"/>
      <family val="1"/>
      <charset val="162"/>
    </font>
    <font>
      <b/>
      <sz val="12"/>
      <color theme="1"/>
      <name val="Times New Roman"/>
      <family val="1"/>
      <charset val="162"/>
    </font>
    <font>
      <b/>
      <sz val="11"/>
      <color theme="1"/>
      <name val="Times New Roman"/>
      <family val="1"/>
      <charset val="162"/>
    </font>
    <font>
      <b/>
      <sz val="18"/>
      <color theme="1"/>
      <name val="Calibri"/>
      <family val="2"/>
      <charset val="162"/>
      <scheme val="minor"/>
    </font>
    <font>
      <sz val="10"/>
      <color indexed="8"/>
      <name val="SansSerif"/>
    </font>
    <font>
      <b/>
      <sz val="14"/>
      <color indexed="8"/>
      <name val="SansSerif"/>
    </font>
    <font>
      <b/>
      <sz val="6"/>
      <color indexed="9"/>
      <name val="SansSerif"/>
    </font>
    <font>
      <b/>
      <sz val="6"/>
      <color indexed="8"/>
      <name val="SansSerif"/>
    </font>
    <font>
      <sz val="6"/>
      <color indexed="18"/>
      <name val="SansSerif"/>
    </font>
    <font>
      <sz val="6"/>
      <color indexed="8"/>
      <name val="SansSerif"/>
    </font>
    <font>
      <u/>
      <sz val="11"/>
      <color theme="10"/>
      <name val="Calibri"/>
      <family val="2"/>
      <scheme val="minor"/>
    </font>
    <font>
      <b/>
      <sz val="20"/>
      <color theme="1"/>
      <name val="Calibri"/>
      <family val="2"/>
      <charset val="162"/>
      <scheme val="minor"/>
    </font>
    <font>
      <sz val="12"/>
      <color theme="1"/>
      <name val="Times New Roman"/>
      <family val="1"/>
      <charset val="162"/>
    </font>
    <font>
      <sz val="12"/>
      <color theme="1"/>
      <name val="Calibri"/>
      <family val="2"/>
      <scheme val="minor"/>
    </font>
    <font>
      <b/>
      <sz val="12"/>
      <color theme="1"/>
      <name val="Calibri"/>
      <family val="2"/>
      <scheme val="minor"/>
    </font>
    <font>
      <b/>
      <sz val="12"/>
      <color theme="1"/>
      <name val="Calibri"/>
      <family val="2"/>
      <charset val="162"/>
      <scheme val="minor"/>
    </font>
    <font>
      <sz val="12"/>
      <color theme="1"/>
      <name val="Calibri"/>
      <family val="2"/>
      <charset val="162"/>
      <scheme val="minor"/>
    </font>
    <font>
      <b/>
      <sz val="22"/>
      <color theme="0"/>
      <name val="Calibri"/>
      <family val="2"/>
      <charset val="162"/>
      <scheme val="minor"/>
    </font>
    <font>
      <sz val="11"/>
      <name val="Calibri"/>
      <family val="2"/>
      <charset val="162"/>
      <scheme val="minor"/>
    </font>
    <font>
      <b/>
      <sz val="11"/>
      <color rgb="FF0070C0"/>
      <name val="Calibri"/>
      <family val="2"/>
      <charset val="162"/>
      <scheme val="minor"/>
    </font>
    <font>
      <sz val="14"/>
      <color theme="1"/>
      <name val="Calibri"/>
      <family val="2"/>
      <charset val="162"/>
      <scheme val="minor"/>
    </font>
    <font>
      <b/>
      <sz val="11"/>
      <color theme="10"/>
      <name val="Calibri"/>
      <family val="2"/>
      <charset val="162"/>
      <scheme val="minor"/>
    </font>
    <font>
      <b/>
      <sz val="16"/>
      <color theme="0"/>
      <name val="Calibri"/>
      <family val="2"/>
      <charset val="162"/>
      <scheme val="minor"/>
    </font>
    <font>
      <sz val="24"/>
      <color rgb="FF00B050"/>
      <name val="Tahoma"/>
      <family val="2"/>
      <charset val="162"/>
    </font>
    <font>
      <sz val="11"/>
      <color theme="1"/>
      <name val="Calibri"/>
      <family val="2"/>
    </font>
    <font>
      <b/>
      <sz val="24"/>
      <color rgb="FFFF0000"/>
      <name val="Segoe UI"/>
      <family val="2"/>
      <charset val="162"/>
    </font>
    <font>
      <sz val="16"/>
      <color rgb="FF002060"/>
      <name val="Calibri"/>
      <family val="2"/>
      <scheme val="minor"/>
    </font>
    <font>
      <sz val="10"/>
      <color theme="1"/>
      <name val="Times New Roman"/>
      <family val="1"/>
      <charset val="162"/>
    </font>
    <font>
      <sz val="13"/>
      <name val="Times New Roman"/>
      <family val="1"/>
      <charset val="162"/>
    </font>
    <font>
      <b/>
      <sz val="13"/>
      <color theme="1"/>
      <name val="Calibri"/>
      <family val="2"/>
      <charset val="162"/>
      <scheme val="minor"/>
    </font>
    <font>
      <b/>
      <sz val="13"/>
      <name val="Times New Roman"/>
      <family val="1"/>
      <charset val="162"/>
    </font>
    <font>
      <sz val="13"/>
      <color theme="1"/>
      <name val="Calibri"/>
      <family val="2"/>
      <scheme val="minor"/>
    </font>
    <font>
      <sz val="16"/>
      <name val="Times New Roman"/>
      <family val="1"/>
      <charset val="162"/>
    </font>
    <font>
      <b/>
      <sz val="13"/>
      <color theme="1"/>
      <name val="Times New Roman"/>
      <family val="1"/>
      <charset val="162"/>
    </font>
    <font>
      <sz val="14"/>
      <name val="Times New Roman"/>
      <family val="1"/>
      <charset val="16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2"/>
        <bgColor indexed="64"/>
      </patternFill>
    </fill>
    <fill>
      <patternFill patternType="solid">
        <fgColor rgb="FF00206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1"/>
      </left>
      <right style="thin">
        <color theme="1"/>
      </right>
      <top style="thin">
        <color theme="1"/>
      </top>
      <bottom style="thin">
        <color theme="1"/>
      </bottom>
      <diagonal/>
    </border>
    <border>
      <left style="medium">
        <color theme="1"/>
      </left>
      <right/>
      <top style="medium">
        <color theme="1"/>
      </top>
      <bottom style="thin">
        <color indexed="64"/>
      </bottom>
      <diagonal/>
    </border>
    <border>
      <left/>
      <right/>
      <top style="medium">
        <color theme="1"/>
      </top>
      <bottom style="thin">
        <color indexed="64"/>
      </bottom>
      <diagonal/>
    </border>
    <border>
      <left/>
      <right style="medium">
        <color theme="1"/>
      </right>
      <top style="medium">
        <color theme="1"/>
      </top>
      <bottom style="thin">
        <color indexed="64"/>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s>
  <cellStyleXfs count="2">
    <xf numFmtId="0" fontId="0" fillId="0" borderId="0"/>
    <xf numFmtId="0" fontId="18" fillId="0" borderId="0" applyNumberFormat="0" applyFill="0" applyBorder="0" applyAlignment="0" applyProtection="0"/>
  </cellStyleXfs>
  <cellXfs count="437">
    <xf numFmtId="0" fontId="0" fillId="0" borderId="0" xfId="0"/>
    <xf numFmtId="0" fontId="0" fillId="0" borderId="1" xfId="0" applyBorder="1"/>
    <xf numFmtId="0" fontId="5" fillId="0" borderId="1" xfId="0" applyFont="1" applyBorder="1" applyAlignment="1">
      <alignment wrapText="1"/>
    </xf>
    <xf numFmtId="2" fontId="0" fillId="0" borderId="1" xfId="0" applyNumberFormat="1" applyBorder="1"/>
    <xf numFmtId="2" fontId="0" fillId="0" borderId="0" xfId="0" applyNumberFormat="1"/>
    <xf numFmtId="0" fontId="7" fillId="0" borderId="1" xfId="0" applyFont="1" applyBorder="1"/>
    <xf numFmtId="0" fontId="12" fillId="2" borderId="0" xfId="0" applyFont="1" applyFill="1" applyAlignment="1">
      <alignment horizontal="left" vertical="top" wrapText="1"/>
    </xf>
    <xf numFmtId="0" fontId="5" fillId="0" borderId="0" xfId="0" applyFont="1"/>
    <xf numFmtId="0" fontId="5" fillId="0" borderId="0" xfId="0" applyFont="1" applyAlignment="1">
      <alignment horizontal="center" vertical="center"/>
    </xf>
    <xf numFmtId="1" fontId="9" fillId="0" borderId="1" xfId="0" applyNumberFormat="1" applyFont="1" applyBorder="1" applyAlignment="1">
      <alignment horizontal="center"/>
    </xf>
    <xf numFmtId="1" fontId="5" fillId="0" borderId="1" xfId="0" applyNumberFormat="1" applyFont="1" applyBorder="1" applyAlignment="1">
      <alignment horizontal="center"/>
    </xf>
    <xf numFmtId="1" fontId="5" fillId="0" borderId="1" xfId="0" applyNumberFormat="1" applyFont="1" applyBorder="1" applyAlignment="1">
      <alignment horizontal="center" wrapText="1"/>
    </xf>
    <xf numFmtId="1" fontId="9" fillId="0" borderId="1" xfId="0" applyNumberFormat="1" applyFont="1" applyBorder="1" applyAlignment="1">
      <alignment horizontal="left"/>
    </xf>
    <xf numFmtId="1" fontId="7" fillId="0" borderId="1" xfId="0" applyNumberFormat="1" applyFont="1" applyBorder="1" applyAlignment="1">
      <alignment horizontal="left"/>
    </xf>
    <xf numFmtId="0" fontId="0" fillId="0" borderId="7"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0" xfId="0" applyAlignment="1">
      <alignment horizontal="center"/>
    </xf>
    <xf numFmtId="1" fontId="7" fillId="0" borderId="1" xfId="0" applyNumberFormat="1" applyFont="1" applyBorder="1" applyAlignment="1">
      <alignment horizontal="center"/>
    </xf>
    <xf numFmtId="0" fontId="0" fillId="0" borderId="12" xfId="0" applyBorder="1"/>
    <xf numFmtId="0" fontId="0" fillId="0" borderId="13" xfId="0" applyBorder="1"/>
    <xf numFmtId="0" fontId="0" fillId="0" borderId="15" xfId="0" applyBorder="1"/>
    <xf numFmtId="1" fontId="9" fillId="0" borderId="2" xfId="0" applyNumberFormat="1" applyFont="1" applyBorder="1"/>
    <xf numFmtId="0" fontId="12" fillId="0" borderId="0" xfId="0" applyFont="1" applyAlignment="1">
      <alignment horizontal="left" vertical="top" wrapText="1"/>
    </xf>
    <xf numFmtId="0" fontId="14" fillId="0" borderId="0" xfId="0" applyFont="1" applyAlignment="1">
      <alignment horizontal="left" vertical="center" wrapText="1"/>
    </xf>
    <xf numFmtId="0" fontId="15" fillId="0" borderId="0" xfId="0" applyFont="1" applyAlignment="1">
      <alignment horizontal="right" vertical="center" wrapText="1"/>
    </xf>
    <xf numFmtId="0" fontId="14" fillId="0" borderId="0" xfId="0" applyFont="1" applyAlignment="1">
      <alignment horizontal="center" vertical="center" wrapText="1"/>
    </xf>
    <xf numFmtId="0" fontId="17" fillId="0" borderId="0" xfId="0" applyFont="1" applyAlignment="1">
      <alignment horizontal="right" vertical="center" wrapText="1"/>
    </xf>
    <xf numFmtId="0" fontId="16" fillId="0" borderId="0" xfId="0" applyFont="1" applyAlignment="1">
      <alignment horizontal="left" vertical="center" wrapText="1"/>
    </xf>
    <xf numFmtId="0" fontId="12" fillId="0" borderId="0" xfId="0" applyFont="1" applyAlignment="1">
      <alignment horizontal="right" vertical="center" wrapText="1"/>
    </xf>
    <xf numFmtId="0" fontId="16" fillId="0" borderId="0" xfId="0" applyFont="1" applyAlignment="1">
      <alignment horizontal="left" vertical="top" wrapText="1"/>
    </xf>
    <xf numFmtId="0" fontId="15" fillId="0" borderId="0" xfId="0" applyFont="1" applyAlignment="1">
      <alignment horizontal="left" vertical="center" wrapText="1"/>
    </xf>
    <xf numFmtId="0" fontId="0" fillId="3" borderId="0" xfId="0" applyFill="1"/>
    <xf numFmtId="0" fontId="19" fillId="3" borderId="0" xfId="0" applyFont="1" applyFill="1"/>
    <xf numFmtId="0" fontId="18" fillId="3" borderId="0" xfId="1" applyFill="1" applyAlignment="1"/>
    <xf numFmtId="0" fontId="18" fillId="3" borderId="0" xfId="1" applyFill="1" applyAlignment="1">
      <alignment wrapText="1"/>
    </xf>
    <xf numFmtId="0" fontId="18" fillId="3" borderId="0" xfId="1" applyFill="1" applyAlignment="1">
      <alignment vertical="center"/>
    </xf>
    <xf numFmtId="0" fontId="0" fillId="0" borderId="8" xfId="0" applyBorder="1" applyAlignment="1">
      <alignment horizontal="center"/>
    </xf>
    <xf numFmtId="0" fontId="0" fillId="0" borderId="9" xfId="0" applyBorder="1" applyAlignment="1">
      <alignment horizontal="center"/>
    </xf>
    <xf numFmtId="0" fontId="9" fillId="0" borderId="1" xfId="0" applyFont="1" applyBorder="1" applyAlignment="1">
      <alignment horizontal="center"/>
    </xf>
    <xf numFmtId="0" fontId="11" fillId="0" borderId="0" xfId="0" applyFont="1"/>
    <xf numFmtId="2" fontId="21" fillId="0" borderId="1" xfId="0" applyNumberFormat="1" applyFont="1" applyBorder="1"/>
    <xf numFmtId="2" fontId="20" fillId="0" borderId="1" xfId="0" applyNumberFormat="1" applyFont="1" applyBorder="1"/>
    <xf numFmtId="0" fontId="20" fillId="0" borderId="1" xfId="0" applyFont="1" applyBorder="1"/>
    <xf numFmtId="0" fontId="9" fillId="0" borderId="1" xfId="0" applyFont="1" applyBorder="1" applyAlignment="1">
      <alignment wrapText="1"/>
    </xf>
    <xf numFmtId="1" fontId="9" fillId="0" borderId="1" xfId="0" applyNumberFormat="1" applyFont="1" applyBorder="1" applyAlignment="1">
      <alignment horizontal="left" wrapText="1"/>
    </xf>
    <xf numFmtId="0" fontId="23" fillId="0" borderId="1" xfId="0" applyFont="1" applyBorder="1" applyAlignment="1">
      <alignment vertical="center" wrapText="1"/>
    </xf>
    <xf numFmtId="2" fontId="24" fillId="0" borderId="1" xfId="0" applyNumberFormat="1" applyFont="1" applyBorder="1"/>
    <xf numFmtId="0" fontId="21" fillId="0" borderId="1" xfId="0" applyFont="1" applyBorder="1"/>
    <xf numFmtId="0" fontId="24" fillId="0" borderId="1" xfId="0" applyFont="1" applyBorder="1"/>
    <xf numFmtId="1" fontId="23" fillId="0" borderId="1" xfId="0" applyNumberFormat="1" applyFont="1" applyBorder="1" applyAlignment="1">
      <alignment horizontal="center" vertical="center" wrapText="1"/>
    </xf>
    <xf numFmtId="1" fontId="23" fillId="0" borderId="1" xfId="0" applyNumberFormat="1" applyFont="1" applyBorder="1" applyAlignment="1">
      <alignment horizontal="left" vertical="center" wrapText="1"/>
    </xf>
    <xf numFmtId="0" fontId="23" fillId="0" borderId="1" xfId="0" applyFont="1" applyBorder="1" applyAlignment="1">
      <alignment horizontal="center" vertical="center" wrapText="1"/>
    </xf>
    <xf numFmtId="0" fontId="23" fillId="0" borderId="2" xfId="0" applyFont="1" applyBorder="1" applyAlignment="1">
      <alignment vertical="center" wrapText="1"/>
    </xf>
    <xf numFmtId="1" fontId="23" fillId="0" borderId="1" xfId="0" applyNumberFormat="1" applyFont="1" applyBorder="1" applyAlignment="1">
      <alignment horizontal="left"/>
    </xf>
    <xf numFmtId="0" fontId="7" fillId="0" borderId="0" xfId="0" applyFont="1"/>
    <xf numFmtId="0" fontId="11" fillId="0" borderId="0" xfId="0" applyFont="1" applyAlignment="1">
      <alignment wrapText="1"/>
    </xf>
    <xf numFmtId="0" fontId="0" fillId="0" borderId="8" xfId="0" applyBorder="1"/>
    <xf numFmtId="0" fontId="0" fillId="0" borderId="9" xfId="0" applyBorder="1"/>
    <xf numFmtId="1" fontId="7" fillId="0" borderId="5" xfId="0" applyNumberFormat="1" applyFont="1" applyBorder="1" applyAlignment="1">
      <alignment horizontal="center"/>
    </xf>
    <xf numFmtId="1" fontId="23" fillId="0" borderId="1" xfId="0" applyNumberFormat="1" applyFont="1" applyBorder="1" applyAlignment="1">
      <alignment horizontal="center" wrapText="1"/>
    </xf>
    <xf numFmtId="0" fontId="23" fillId="0" borderId="1" xfId="0" applyFont="1" applyBorder="1" applyAlignment="1">
      <alignment wrapText="1"/>
    </xf>
    <xf numFmtId="0" fontId="7" fillId="0" borderId="15" xfId="0" applyFont="1" applyBorder="1" applyAlignment="1">
      <alignment horizontal="center" wrapText="1"/>
    </xf>
    <xf numFmtId="0" fontId="7" fillId="0" borderId="15" xfId="0" applyFont="1" applyBorder="1" applyAlignment="1">
      <alignment horizontal="center"/>
    </xf>
    <xf numFmtId="0" fontId="0" fillId="3" borderId="0" xfId="0" applyFill="1" applyAlignment="1">
      <alignment horizontal="center"/>
    </xf>
    <xf numFmtId="0" fontId="0" fillId="3" borderId="0" xfId="0" applyFill="1" applyAlignment="1">
      <alignment wrapText="1"/>
    </xf>
    <xf numFmtId="0" fontId="19" fillId="3" borderId="0" xfId="0" applyFont="1" applyFill="1" applyAlignment="1">
      <alignment wrapText="1"/>
    </xf>
    <xf numFmtId="0" fontId="0" fillId="0" borderId="0" xfId="0" applyAlignment="1">
      <alignment wrapText="1"/>
    </xf>
    <xf numFmtId="0" fontId="0" fillId="0" borderId="10" xfId="0" applyBorder="1"/>
    <xf numFmtId="0" fontId="0" fillId="0" borderId="11" xfId="0" applyBorder="1"/>
    <xf numFmtId="4" fontId="24" fillId="0" borderId="1" xfId="0" applyNumberFormat="1" applyFont="1" applyBorder="1" applyAlignment="1">
      <alignment horizontal="right"/>
    </xf>
    <xf numFmtId="4" fontId="21" fillId="0" borderId="1" xfId="0" applyNumberFormat="1" applyFont="1" applyBorder="1" applyAlignment="1">
      <alignment horizontal="right"/>
    </xf>
    <xf numFmtId="0" fontId="0" fillId="0" borderId="0" xfId="0" applyAlignment="1">
      <alignment vertical="top"/>
    </xf>
    <xf numFmtId="0" fontId="0" fillId="0" borderId="0" xfId="0" applyAlignment="1">
      <alignment vertical="top" wrapText="1"/>
    </xf>
    <xf numFmtId="0" fontId="27" fillId="0" borderId="2" xfId="0" applyFont="1" applyBorder="1" applyAlignment="1">
      <alignment horizontal="center" vertical="top"/>
    </xf>
    <xf numFmtId="0" fontId="26" fillId="0" borderId="28" xfId="1" applyFont="1" applyFill="1" applyBorder="1" applyAlignment="1">
      <alignment horizontal="left" vertical="top" wrapText="1"/>
    </xf>
    <xf numFmtId="0" fontId="26" fillId="3" borderId="28" xfId="1" applyFont="1" applyFill="1" applyBorder="1" applyAlignment="1">
      <alignment horizontal="left" vertical="top"/>
    </xf>
    <xf numFmtId="0" fontId="26" fillId="3" borderId="28" xfId="1" applyFont="1" applyFill="1" applyBorder="1" applyAlignment="1">
      <alignment horizontal="left" vertical="top" wrapText="1"/>
    </xf>
    <xf numFmtId="0" fontId="26" fillId="0" borderId="28" xfId="1" applyFont="1" applyFill="1" applyBorder="1" applyAlignment="1">
      <alignment horizontal="left" vertical="top"/>
    </xf>
    <xf numFmtId="4" fontId="20" fillId="0" borderId="1" xfId="0" applyNumberFormat="1" applyFont="1" applyBorder="1"/>
    <xf numFmtId="0" fontId="29" fillId="7" borderId="28" xfId="1" applyFont="1" applyFill="1" applyBorder="1" applyAlignment="1">
      <alignment vertical="top" wrapText="1"/>
    </xf>
    <xf numFmtId="0" fontId="31" fillId="0" borderId="0" xfId="0" applyFont="1" applyAlignment="1">
      <alignment vertical="center" wrapText="1"/>
    </xf>
    <xf numFmtId="0" fontId="32" fillId="0" borderId="0" xfId="0" applyFont="1"/>
    <xf numFmtId="0" fontId="28" fillId="0" borderId="0" xfId="0" applyFont="1"/>
    <xf numFmtId="2" fontId="0" fillId="3" borderId="0" xfId="0" applyNumberFormat="1" applyFill="1"/>
    <xf numFmtId="0" fontId="5" fillId="3" borderId="0" xfId="0" applyFont="1" applyFill="1" applyAlignment="1">
      <alignment wrapText="1"/>
    </xf>
    <xf numFmtId="0" fontId="31" fillId="3" borderId="0" xfId="0" applyFont="1" applyFill="1" applyAlignment="1">
      <alignment vertical="center" wrapText="1"/>
    </xf>
    <xf numFmtId="0" fontId="35" fillId="0" borderId="0" xfId="0" applyFont="1" applyAlignment="1">
      <alignment vertical="center"/>
    </xf>
    <xf numFmtId="4" fontId="0" fillId="3" borderId="0" xfId="0" applyNumberFormat="1" applyFill="1"/>
    <xf numFmtId="0" fontId="40" fillId="0" borderId="0" xfId="0" applyFont="1" applyAlignment="1">
      <alignment vertical="center" wrapText="1"/>
    </xf>
    <xf numFmtId="0" fontId="37" fillId="0" borderId="0" xfId="0" applyFont="1" applyAlignment="1">
      <alignment vertical="center" wrapText="1"/>
    </xf>
    <xf numFmtId="0" fontId="39" fillId="0" borderId="0" xfId="0" applyFont="1"/>
    <xf numFmtId="4" fontId="0" fillId="3" borderId="0" xfId="0" applyNumberFormat="1" applyFill="1" applyAlignment="1">
      <alignment vertical="top"/>
    </xf>
    <xf numFmtId="2" fontId="0" fillId="3" borderId="0" xfId="0" applyNumberFormat="1" applyFill="1" applyAlignment="1">
      <alignment vertical="top" wrapText="1"/>
    </xf>
    <xf numFmtId="165" fontId="0" fillId="3" borderId="0" xfId="0" applyNumberFormat="1" applyFill="1"/>
    <xf numFmtId="0" fontId="0" fillId="3" borderId="0" xfId="0" applyFill="1" applyAlignment="1">
      <alignment vertical="top" wrapText="1"/>
    </xf>
    <xf numFmtId="4" fontId="0" fillId="3" borderId="0" xfId="0" applyNumberFormat="1" applyFill="1" applyAlignment="1">
      <alignment vertical="top" wrapText="1"/>
    </xf>
    <xf numFmtId="0" fontId="25" fillId="4" borderId="10" xfId="0" applyFont="1" applyFill="1" applyBorder="1" applyAlignment="1">
      <alignment horizontal="center" vertical="center"/>
    </xf>
    <xf numFmtId="0" fontId="25" fillId="4" borderId="0" xfId="0" applyFont="1" applyFill="1" applyAlignment="1">
      <alignment horizontal="center" vertical="center"/>
    </xf>
    <xf numFmtId="0" fontId="34" fillId="3" borderId="0" xfId="0" applyFont="1" applyFill="1" applyAlignment="1">
      <alignment horizontal="left" vertical="center" wrapText="1"/>
    </xf>
    <xf numFmtId="0" fontId="36" fillId="0" borderId="1" xfId="0" applyFont="1" applyBorder="1" applyAlignment="1">
      <alignment horizontal="justify" vertical="center" wrapText="1"/>
    </xf>
    <xf numFmtId="0" fontId="35" fillId="0" borderId="1" xfId="0" applyFont="1" applyBorder="1" applyAlignment="1">
      <alignment horizontal="center" vertical="center"/>
    </xf>
    <xf numFmtId="0" fontId="38" fillId="0" borderId="1" xfId="0" applyFont="1" applyBorder="1" applyAlignment="1">
      <alignment horizontal="center" vertical="center" wrapText="1"/>
    </xf>
    <xf numFmtId="0" fontId="37" fillId="0" borderId="0" xfId="0" applyFont="1" applyAlignment="1">
      <alignment horizontal="center" vertical="center" wrapText="1"/>
    </xf>
    <xf numFmtId="0" fontId="41" fillId="0" borderId="1" xfId="0" applyFont="1" applyBorder="1" applyAlignment="1">
      <alignment horizontal="center" vertical="center"/>
    </xf>
    <xf numFmtId="0" fontId="4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9" fillId="0" borderId="1" xfId="0" applyFont="1" applyBorder="1" applyAlignment="1">
      <alignment horizontal="center"/>
    </xf>
    <xf numFmtId="1" fontId="5" fillId="0" borderId="1" xfId="0" applyNumberFormat="1" applyFont="1" applyBorder="1" applyAlignment="1">
      <alignment horizontal="center" vertical="center"/>
    </xf>
    <xf numFmtId="1" fontId="5" fillId="0" borderId="1" xfId="0" applyNumberFormat="1" applyFont="1" applyBorder="1" applyAlignment="1">
      <alignment horizontal="center"/>
    </xf>
    <xf numFmtId="1" fontId="0" fillId="0" borderId="1" xfId="0" applyNumberFormat="1" applyBorder="1" applyAlignment="1">
      <alignment horizontal="center"/>
    </xf>
    <xf numFmtId="1" fontId="20" fillId="0" borderId="1" xfId="0" applyNumberFormat="1" applyFont="1" applyBorder="1" applyAlignment="1">
      <alignment horizontal="center"/>
    </xf>
    <xf numFmtId="1" fontId="5" fillId="0" borderId="1" xfId="0" applyNumberFormat="1" applyFont="1" applyBorder="1" applyAlignment="1">
      <alignment horizontal="center" wrapText="1"/>
    </xf>
    <xf numFmtId="0" fontId="9" fillId="0" borderId="1" xfId="0" applyFont="1" applyBorder="1" applyAlignment="1">
      <alignment horizontal="center" vertical="center"/>
    </xf>
    <xf numFmtId="0" fontId="5" fillId="0" borderId="1" xfId="0" applyFont="1" applyBorder="1" applyAlignment="1">
      <alignment horizontal="center" wrapText="1"/>
    </xf>
    <xf numFmtId="0" fontId="9" fillId="0" borderId="1" xfId="0" applyFont="1" applyBorder="1" applyAlignment="1">
      <alignment horizontal="center" wrapText="1"/>
    </xf>
    <xf numFmtId="4" fontId="20" fillId="0" borderId="1" xfId="0" applyNumberFormat="1" applyFont="1" applyBorder="1" applyAlignment="1">
      <alignment horizontal="center"/>
    </xf>
    <xf numFmtId="0" fontId="21" fillId="0" borderId="1" xfId="0" applyFont="1" applyBorder="1" applyAlignment="1">
      <alignment horizontal="left"/>
    </xf>
    <xf numFmtId="4" fontId="21" fillId="0" borderId="1" xfId="0" applyNumberFormat="1" applyFont="1" applyBorder="1" applyAlignment="1">
      <alignment horizontal="right"/>
    </xf>
    <xf numFmtId="0" fontId="5" fillId="0" borderId="1" xfId="0" applyFont="1" applyBorder="1" applyAlignment="1">
      <alignment horizontal="center"/>
    </xf>
    <xf numFmtId="0" fontId="21" fillId="0" borderId="1" xfId="0" applyFont="1" applyBorder="1" applyAlignment="1">
      <alignment horizontal="center"/>
    </xf>
    <xf numFmtId="0" fontId="20" fillId="0" borderId="1" xfId="0" applyFont="1" applyBorder="1" applyAlignment="1">
      <alignment horizontal="center"/>
    </xf>
    <xf numFmtId="4" fontId="9" fillId="0" borderId="1" xfId="0" applyNumberFormat="1" applyFont="1" applyBorder="1" applyAlignment="1">
      <alignment horizontal="center"/>
    </xf>
    <xf numFmtId="0" fontId="5" fillId="0" borderId="1" xfId="0" applyFont="1" applyBorder="1" applyAlignment="1">
      <alignment horizontal="center" vertical="center" wrapText="1"/>
    </xf>
    <xf numFmtId="16" fontId="23" fillId="0" borderId="1" xfId="0" applyNumberFormat="1" applyFont="1" applyBorder="1" applyAlignment="1">
      <alignment horizontal="center" vertical="center"/>
    </xf>
    <xf numFmtId="0" fontId="23" fillId="0" borderId="1" xfId="0" applyFont="1" applyBorder="1" applyAlignment="1">
      <alignment horizontal="center" vertical="center"/>
    </xf>
    <xf numFmtId="4" fontId="11" fillId="6" borderId="1" xfId="0" applyNumberFormat="1" applyFont="1" applyFill="1" applyBorder="1" applyAlignment="1">
      <alignment horizontal="center" vertical="center"/>
    </xf>
    <xf numFmtId="0" fontId="20" fillId="0" borderId="1" xfId="0" applyFont="1" applyBorder="1" applyAlignment="1">
      <alignment horizontal="left"/>
    </xf>
    <xf numFmtId="2" fontId="9" fillId="0" borderId="1" xfId="0" applyNumberFormat="1" applyFont="1" applyBorder="1" applyAlignment="1">
      <alignment horizontal="center"/>
    </xf>
    <xf numFmtId="4" fontId="22" fillId="0" borderId="1" xfId="0" applyNumberFormat="1" applyFont="1" applyBorder="1" applyAlignment="1">
      <alignment horizontal="right"/>
    </xf>
    <xf numFmtId="0" fontId="9" fillId="0" borderId="1" xfId="0" applyFont="1" applyBorder="1" applyAlignment="1">
      <alignment horizontal="center" vertical="center" wrapText="1"/>
    </xf>
    <xf numFmtId="9" fontId="21" fillId="0" borderId="1" xfId="0" applyNumberFormat="1" applyFont="1" applyBorder="1" applyAlignment="1">
      <alignment horizontal="center"/>
    </xf>
    <xf numFmtId="0" fontId="0" fillId="0" borderId="1" xfId="0" applyBorder="1" applyAlignment="1">
      <alignment horizontal="left"/>
    </xf>
    <xf numFmtId="0" fontId="0" fillId="0" borderId="1" xfId="0" applyBorder="1" applyAlignment="1">
      <alignment horizontal="center"/>
    </xf>
    <xf numFmtId="14" fontId="21" fillId="0" borderId="1" xfId="0" applyNumberFormat="1" applyFont="1" applyBorder="1" applyAlignment="1">
      <alignment horizontal="center"/>
    </xf>
    <xf numFmtId="17" fontId="21" fillId="0" borderId="1" xfId="0" applyNumberFormat="1" applyFont="1" applyBorder="1" applyAlignment="1">
      <alignment horizontal="center"/>
    </xf>
    <xf numFmtId="0" fontId="30" fillId="8" borderId="0" xfId="1" applyFont="1" applyFill="1" applyBorder="1" applyAlignment="1">
      <alignment horizontal="center" vertical="center"/>
    </xf>
    <xf numFmtId="0" fontId="6" fillId="5" borderId="22"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0" fillId="0" borderId="8" xfId="0" applyBorder="1" applyAlignment="1">
      <alignment horizontal="center"/>
    </xf>
    <xf numFmtId="0" fontId="0" fillId="0" borderId="9"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0" xfId="0"/>
    <xf numFmtId="0" fontId="0" fillId="0" borderId="2" xfId="0" applyBorder="1" applyAlignment="1">
      <alignment horizontal="center"/>
    </xf>
    <xf numFmtId="0" fontId="0" fillId="0" borderId="3"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20" fillId="0" borderId="2" xfId="0" applyFont="1" applyBorder="1" applyAlignment="1">
      <alignment horizontal="center"/>
    </xf>
    <xf numFmtId="0" fontId="20" fillId="0" borderId="3" xfId="0" applyFont="1" applyBorder="1" applyAlignment="1">
      <alignment horizontal="center"/>
    </xf>
    <xf numFmtId="0" fontId="7" fillId="0" borderId="1" xfId="0" applyFont="1" applyBorder="1" applyAlignment="1">
      <alignment horizontal="center"/>
    </xf>
    <xf numFmtId="1" fontId="7" fillId="0" borderId="1" xfId="0" applyNumberFormat="1" applyFont="1" applyBorder="1" applyAlignment="1">
      <alignment horizont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38" fillId="0" borderId="0" xfId="0" applyFont="1" applyAlignment="1">
      <alignment horizontal="left" vertical="center" wrapText="1"/>
    </xf>
    <xf numFmtId="0" fontId="38" fillId="0" borderId="1" xfId="0" applyFont="1" applyBorder="1" applyAlignment="1">
      <alignment horizontal="left" vertical="center" wrapText="1"/>
    </xf>
    <xf numFmtId="0" fontId="7" fillId="0" borderId="2" xfId="0" applyFont="1" applyBorder="1" applyAlignment="1">
      <alignment horizontal="center"/>
    </xf>
    <xf numFmtId="0" fontId="7" fillId="0" borderId="4" xfId="0" applyFont="1" applyBorder="1" applyAlignment="1">
      <alignment horizontal="center"/>
    </xf>
    <xf numFmtId="0" fontId="7" fillId="0" borderId="3" xfId="0" applyFont="1" applyBorder="1" applyAlignment="1">
      <alignment horizontal="center"/>
    </xf>
    <xf numFmtId="0" fontId="18" fillId="0" borderId="0" xfId="1"/>
    <xf numFmtId="0" fontId="21" fillId="0" borderId="1" xfId="0" applyFont="1" applyBorder="1" applyAlignment="1">
      <alignment horizontal="center" vertical="center"/>
    </xf>
    <xf numFmtId="2" fontId="21" fillId="0" borderId="1" xfId="0" applyNumberFormat="1" applyFont="1" applyBorder="1" applyAlignment="1">
      <alignment horizontal="center"/>
    </xf>
    <xf numFmtId="0" fontId="24" fillId="0" borderId="1" xfId="0" applyFont="1" applyBorder="1" applyAlignment="1">
      <alignment horizontal="left"/>
    </xf>
    <xf numFmtId="0" fontId="23" fillId="0" borderId="1" xfId="0" applyFont="1" applyBorder="1" applyAlignment="1">
      <alignment horizontal="center" wrapText="1"/>
    </xf>
    <xf numFmtId="2" fontId="0" fillId="0" borderId="1" xfId="0" applyNumberFormat="1" applyBorder="1" applyAlignment="1">
      <alignment horizontal="center"/>
    </xf>
    <xf numFmtId="2" fontId="5" fillId="0" borderId="1" xfId="0" applyNumberFormat="1" applyFont="1" applyBorder="1" applyAlignment="1">
      <alignment horizontal="center"/>
    </xf>
    <xf numFmtId="2" fontId="24" fillId="0" borderId="1" xfId="0" applyNumberFormat="1" applyFont="1" applyBorder="1" applyAlignment="1">
      <alignment horizontal="center"/>
    </xf>
    <xf numFmtId="1" fontId="24" fillId="0" borderId="1" xfId="0" applyNumberFormat="1" applyFont="1" applyBorder="1" applyAlignment="1">
      <alignment horizontal="center"/>
    </xf>
    <xf numFmtId="2" fontId="23" fillId="0" borderId="1" xfId="0" applyNumberFormat="1" applyFont="1" applyBorder="1" applyAlignment="1">
      <alignment horizontal="center"/>
    </xf>
    <xf numFmtId="0" fontId="23" fillId="0" borderId="1" xfId="0" applyFont="1" applyBorder="1" applyAlignment="1">
      <alignment horizontal="center"/>
    </xf>
    <xf numFmtId="1" fontId="5" fillId="0" borderId="5" xfId="0" applyNumberFormat="1" applyFont="1" applyBorder="1" applyAlignment="1">
      <alignment horizontal="center" vertical="center"/>
    </xf>
    <xf numFmtId="1" fontId="5" fillId="0" borderId="7" xfId="0" applyNumberFormat="1" applyFont="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16" fontId="5" fillId="0" borderId="8" xfId="0" applyNumberFormat="1" applyFont="1" applyBorder="1" applyAlignment="1">
      <alignment horizontal="center" vertical="center"/>
    </xf>
    <xf numFmtId="16" fontId="5" fillId="0" borderId="14" xfId="0" applyNumberFormat="1" applyFont="1" applyBorder="1" applyAlignment="1">
      <alignment horizontal="center" vertical="center"/>
    </xf>
    <xf numFmtId="16" fontId="5" fillId="0" borderId="9" xfId="0" applyNumberFormat="1" applyFont="1" applyBorder="1" applyAlignment="1">
      <alignment horizontal="center" vertical="center"/>
    </xf>
    <xf numFmtId="16" fontId="5" fillId="0" borderId="12" xfId="0" applyNumberFormat="1" applyFont="1" applyBorder="1" applyAlignment="1">
      <alignment horizontal="center" vertical="center"/>
    </xf>
    <xf numFmtId="16" fontId="5" fillId="0" borderId="15" xfId="0" applyNumberFormat="1" applyFont="1" applyBorder="1" applyAlignment="1">
      <alignment horizontal="center" vertical="center"/>
    </xf>
    <xf numFmtId="16" fontId="5" fillId="0" borderId="13" xfId="0" applyNumberFormat="1" applyFont="1" applyBorder="1" applyAlignment="1">
      <alignment horizontal="center" vertical="center"/>
    </xf>
    <xf numFmtId="1" fontId="5" fillId="0" borderId="1" xfId="0" applyNumberFormat="1" applyFont="1" applyBorder="1" applyAlignment="1">
      <alignment horizontal="center" vertical="center" wrapText="1"/>
    </xf>
    <xf numFmtId="16" fontId="7" fillId="0" borderId="1" xfId="0" applyNumberFormat="1" applyFont="1" applyBorder="1" applyAlignment="1">
      <alignment horizontal="center" vertical="center"/>
    </xf>
    <xf numFmtId="0" fontId="7" fillId="0" borderId="1" xfId="0" applyFont="1" applyBorder="1" applyAlignment="1">
      <alignment horizontal="center" vertical="center"/>
    </xf>
    <xf numFmtId="2" fontId="20" fillId="0" borderId="1" xfId="0" applyNumberFormat="1" applyFont="1" applyBorder="1" applyAlignment="1">
      <alignment horizontal="center"/>
    </xf>
    <xf numFmtId="1" fontId="9" fillId="0" borderId="2" xfId="0" applyNumberFormat="1" applyFont="1" applyBorder="1" applyAlignment="1">
      <alignment horizontal="center" wrapText="1"/>
    </xf>
    <xf numFmtId="1" fontId="9" fillId="0" borderId="4" xfId="0" applyNumberFormat="1" applyFont="1" applyBorder="1" applyAlignment="1">
      <alignment horizontal="center" wrapText="1"/>
    </xf>
    <xf numFmtId="1" fontId="9" fillId="0" borderId="3" xfId="0" applyNumberFormat="1" applyFont="1" applyBorder="1" applyAlignment="1">
      <alignment horizontal="center" wrapText="1"/>
    </xf>
    <xf numFmtId="1" fontId="5" fillId="0" borderId="2" xfId="0" applyNumberFormat="1" applyFont="1" applyBorder="1" applyAlignment="1">
      <alignment horizontal="center"/>
    </xf>
    <xf numFmtId="1" fontId="5" fillId="0" borderId="4" xfId="0" applyNumberFormat="1" applyFont="1" applyBorder="1" applyAlignment="1">
      <alignment horizontal="center"/>
    </xf>
    <xf numFmtId="1" fontId="5" fillId="0" borderId="3" xfId="0" applyNumberFormat="1" applyFont="1" applyBorder="1" applyAlignment="1">
      <alignment horizontal="center"/>
    </xf>
    <xf numFmtId="0" fontId="9" fillId="0" borderId="1" xfId="0" applyFont="1" applyBorder="1" applyAlignment="1">
      <alignment horizontal="center" vertical="top" wrapText="1"/>
    </xf>
    <xf numFmtId="0" fontId="9" fillId="0" borderId="1" xfId="0" applyFont="1" applyBorder="1" applyAlignment="1">
      <alignment horizontal="center" vertical="top"/>
    </xf>
    <xf numFmtId="9" fontId="20" fillId="0" borderId="1" xfId="0" applyNumberFormat="1" applyFont="1" applyBorder="1" applyAlignment="1">
      <alignment horizontal="center"/>
    </xf>
    <xf numFmtId="0" fontId="20" fillId="0" borderId="2" xfId="0" applyFont="1" applyBorder="1" applyAlignment="1">
      <alignment horizontal="left"/>
    </xf>
    <xf numFmtId="0" fontId="20" fillId="0" borderId="4" xfId="0" applyFont="1" applyBorder="1" applyAlignment="1">
      <alignment horizontal="left"/>
    </xf>
    <xf numFmtId="0" fontId="20" fillId="0" borderId="3" xfId="0" applyFont="1" applyBorder="1" applyAlignment="1">
      <alignment horizontal="left"/>
    </xf>
    <xf numFmtId="2" fontId="20" fillId="0" borderId="2" xfId="0" applyNumberFormat="1" applyFont="1" applyBorder="1" applyAlignment="1">
      <alignment horizontal="center"/>
    </xf>
    <xf numFmtId="2" fontId="20" fillId="0" borderId="4" xfId="0" applyNumberFormat="1" applyFont="1" applyBorder="1" applyAlignment="1">
      <alignment horizontal="center"/>
    </xf>
    <xf numFmtId="2" fontId="20" fillId="0" borderId="3" xfId="0" applyNumberFormat="1" applyFont="1" applyBorder="1" applyAlignment="1">
      <alignment horizontal="center"/>
    </xf>
    <xf numFmtId="14" fontId="20" fillId="0" borderId="1" xfId="0" applyNumberFormat="1" applyFont="1" applyBorder="1" applyAlignment="1">
      <alignment horizontal="center"/>
    </xf>
    <xf numFmtId="0" fontId="6" fillId="5" borderId="19"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11" fillId="5" borderId="25"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27" xfId="0" applyFont="1" applyFill="1" applyBorder="1" applyAlignment="1">
      <alignment horizontal="center" vertical="center" wrapText="1"/>
    </xf>
    <xf numFmtId="17" fontId="20" fillId="0" borderId="1" xfId="0" applyNumberFormat="1" applyFont="1" applyBorder="1" applyAlignment="1">
      <alignment horizontal="center"/>
    </xf>
    <xf numFmtId="0" fontId="11" fillId="5" borderId="29"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11" fillId="5" borderId="31" xfId="0" applyFont="1" applyFill="1" applyBorder="1" applyAlignment="1">
      <alignment horizontal="center" vertical="center" wrapText="1"/>
    </xf>
    <xf numFmtId="2" fontId="22" fillId="0" borderId="1" xfId="0" applyNumberFormat="1" applyFont="1" applyBorder="1" applyAlignment="1">
      <alignment horizontal="center"/>
    </xf>
    <xf numFmtId="1" fontId="9" fillId="0" borderId="2" xfId="0" applyNumberFormat="1" applyFont="1" applyBorder="1" applyAlignment="1">
      <alignment horizontal="center"/>
    </xf>
    <xf numFmtId="1" fontId="9" fillId="0" borderId="4" xfId="0" applyNumberFormat="1" applyFont="1" applyBorder="1" applyAlignment="1">
      <alignment horizontal="center"/>
    </xf>
    <xf numFmtId="1" fontId="9" fillId="0" borderId="3" xfId="0" applyNumberFormat="1" applyFont="1" applyBorder="1" applyAlignment="1">
      <alignment horizontal="center"/>
    </xf>
    <xf numFmtId="0" fontId="24" fillId="0" borderId="2" xfId="0" applyFont="1" applyBorder="1" applyAlignment="1">
      <alignment horizontal="center"/>
    </xf>
    <xf numFmtId="0" fontId="24" fillId="0" borderId="3" xfId="0" applyFont="1" applyBorder="1" applyAlignment="1">
      <alignment horizontal="center"/>
    </xf>
    <xf numFmtId="0" fontId="21" fillId="0" borderId="2" xfId="0" applyFont="1" applyBorder="1" applyAlignment="1">
      <alignment horizontal="left"/>
    </xf>
    <xf numFmtId="0" fontId="21" fillId="0" borderId="4" xfId="0" applyFont="1" applyBorder="1" applyAlignment="1">
      <alignment horizontal="left"/>
    </xf>
    <xf numFmtId="0" fontId="21" fillId="0" borderId="3" xfId="0" applyFont="1" applyBorder="1" applyAlignment="1">
      <alignment horizontal="left"/>
    </xf>
    <xf numFmtId="0" fontId="6" fillId="5" borderId="32" xfId="0" applyFont="1" applyFill="1" applyBorder="1" applyAlignment="1">
      <alignment horizontal="center" vertical="center" wrapText="1"/>
    </xf>
    <xf numFmtId="0" fontId="6" fillId="5" borderId="33" xfId="0" applyFont="1" applyFill="1" applyBorder="1" applyAlignment="1">
      <alignment horizontal="center" vertical="center" wrapText="1"/>
    </xf>
    <xf numFmtId="0" fontId="6" fillId="5" borderId="34" xfId="0" applyFont="1" applyFill="1" applyBorder="1" applyAlignment="1">
      <alignment horizontal="center" vertical="center" wrapText="1"/>
    </xf>
    <xf numFmtId="16"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6" fillId="0" borderId="2" xfId="0" applyFont="1" applyBorder="1" applyAlignment="1">
      <alignment horizontal="center"/>
    </xf>
    <xf numFmtId="0" fontId="6" fillId="0" borderId="4" xfId="0" applyFont="1" applyBorder="1" applyAlignment="1">
      <alignment horizontal="center"/>
    </xf>
    <xf numFmtId="0" fontId="6" fillId="0" borderId="3" xfId="0" applyFont="1" applyBorder="1" applyAlignment="1">
      <alignment horizontal="center"/>
    </xf>
    <xf numFmtId="0" fontId="0" fillId="0" borderId="4"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5" xfId="0" applyBorder="1" applyAlignment="1">
      <alignment horizontal="center"/>
    </xf>
    <xf numFmtId="0" fontId="0" fillId="3" borderId="0" xfId="0" applyFill="1" applyAlignment="1">
      <alignment horizontal="left"/>
    </xf>
    <xf numFmtId="0" fontId="0" fillId="3" borderId="0" xfId="0" applyFill="1" applyAlignment="1">
      <alignment horizontal="center"/>
    </xf>
    <xf numFmtId="1" fontId="5" fillId="0" borderId="5" xfId="0" applyNumberFormat="1" applyFont="1" applyBorder="1" applyAlignment="1">
      <alignment horizontal="center"/>
    </xf>
    <xf numFmtId="1" fontId="5" fillId="0" borderId="6" xfId="0" applyNumberFormat="1" applyFont="1" applyBorder="1" applyAlignment="1">
      <alignment horizontal="center"/>
    </xf>
    <xf numFmtId="1" fontId="5" fillId="0" borderId="7" xfId="0" applyNumberFormat="1" applyFont="1" applyBorder="1" applyAlignment="1">
      <alignment horizontal="center"/>
    </xf>
    <xf numFmtId="1" fontId="0" fillId="0" borderId="5" xfId="0" applyNumberFormat="1" applyBorder="1" applyAlignment="1">
      <alignment horizontal="center"/>
    </xf>
    <xf numFmtId="1" fontId="0" fillId="0" borderId="6" xfId="0" applyNumberFormat="1" applyBorder="1" applyAlignment="1">
      <alignment horizontal="center"/>
    </xf>
    <xf numFmtId="1" fontId="0" fillId="0" borderId="7" xfId="0" applyNumberFormat="1" applyBorder="1" applyAlignment="1">
      <alignment horizontal="center"/>
    </xf>
    <xf numFmtId="1" fontId="5" fillId="0" borderId="5" xfId="0" applyNumberFormat="1" applyFont="1" applyBorder="1" applyAlignment="1">
      <alignment horizontal="center" wrapText="1"/>
    </xf>
    <xf numFmtId="1" fontId="5" fillId="0" borderId="7" xfId="0" applyNumberFormat="1" applyFont="1" applyBorder="1" applyAlignment="1">
      <alignment horizontal="center" wrapText="1"/>
    </xf>
    <xf numFmtId="1" fontId="7" fillId="0" borderId="5" xfId="0" applyNumberFormat="1" applyFont="1" applyBorder="1" applyAlignment="1">
      <alignment horizontal="center"/>
    </xf>
    <xf numFmtId="1" fontId="7" fillId="0" borderId="6" xfId="0" applyNumberFormat="1" applyFont="1" applyBorder="1" applyAlignment="1">
      <alignment horizontal="center"/>
    </xf>
    <xf numFmtId="1" fontId="7" fillId="0" borderId="7" xfId="0" applyNumberFormat="1" applyFont="1" applyBorder="1" applyAlignment="1">
      <alignment horizontal="center"/>
    </xf>
    <xf numFmtId="0" fontId="24" fillId="0" borderId="1" xfId="0" applyFont="1" applyBorder="1" applyAlignment="1">
      <alignment horizontal="center"/>
    </xf>
    <xf numFmtId="2" fontId="24" fillId="0" borderId="2" xfId="0" applyNumberFormat="1" applyFont="1" applyBorder="1" applyAlignment="1">
      <alignment horizontal="center"/>
    </xf>
    <xf numFmtId="2" fontId="24" fillId="0" borderId="4" xfId="0" applyNumberFormat="1" applyFont="1" applyBorder="1" applyAlignment="1">
      <alignment horizontal="center"/>
    </xf>
    <xf numFmtId="2" fontId="24" fillId="0" borderId="3" xfId="0" applyNumberFormat="1"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23" fillId="0" borderId="2" xfId="0" applyFont="1" applyBorder="1" applyAlignment="1">
      <alignment horizontal="center"/>
    </xf>
    <xf numFmtId="0" fontId="23" fillId="0" borderId="4" xfId="0" applyFont="1" applyBorder="1" applyAlignment="1">
      <alignment horizontal="center"/>
    </xf>
    <xf numFmtId="0" fontId="23" fillId="0" borderId="3" xfId="0" applyFont="1" applyBorder="1" applyAlignment="1">
      <alignment horizontal="center"/>
    </xf>
    <xf numFmtId="0" fontId="21" fillId="0" borderId="2" xfId="0" applyFont="1" applyBorder="1" applyAlignment="1">
      <alignment horizontal="center"/>
    </xf>
    <xf numFmtId="0" fontId="21" fillId="0" borderId="4" xfId="0" applyFont="1" applyBorder="1" applyAlignment="1">
      <alignment horizontal="center"/>
    </xf>
    <xf numFmtId="0" fontId="21" fillId="0" borderId="3" xfId="0" applyFont="1" applyBorder="1" applyAlignment="1">
      <alignment horizontal="center"/>
    </xf>
    <xf numFmtId="2" fontId="21" fillId="0" borderId="2" xfId="0" applyNumberFormat="1" applyFont="1" applyBorder="1" applyAlignment="1">
      <alignment horizontal="center"/>
    </xf>
    <xf numFmtId="0" fontId="23" fillId="0" borderId="2" xfId="0" applyFont="1" applyBorder="1" applyAlignment="1">
      <alignment horizontal="center" vertical="center"/>
    </xf>
    <xf numFmtId="0" fontId="23" fillId="0" borderId="4" xfId="0" applyFont="1" applyBorder="1" applyAlignment="1">
      <alignment horizontal="center" vertical="center"/>
    </xf>
    <xf numFmtId="0" fontId="23" fillId="0" borderId="3" xfId="0" applyFont="1" applyBorder="1" applyAlignment="1">
      <alignment horizontal="center" vertical="center"/>
    </xf>
    <xf numFmtId="0" fontId="23" fillId="0" borderId="2"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9" fontId="21" fillId="0" borderId="2" xfId="0" applyNumberFormat="1" applyFont="1" applyBorder="1" applyAlignment="1">
      <alignment horizontal="center"/>
    </xf>
    <xf numFmtId="9" fontId="21" fillId="0" borderId="4" xfId="0" applyNumberFormat="1" applyFont="1" applyBorder="1" applyAlignment="1">
      <alignment horizontal="center"/>
    </xf>
    <xf numFmtId="9" fontId="21" fillId="0" borderId="3" xfId="0" applyNumberFormat="1" applyFont="1" applyBorder="1" applyAlignment="1">
      <alignment horizontal="center"/>
    </xf>
    <xf numFmtId="0" fontId="37" fillId="0" borderId="1" xfId="0" applyFont="1" applyBorder="1" applyAlignment="1">
      <alignment horizontal="center" vertical="center" wrapText="1"/>
    </xf>
    <xf numFmtId="0" fontId="41" fillId="0" borderId="1" xfId="0" applyFont="1" applyBorder="1" applyAlignment="1">
      <alignment horizontal="left" vertical="center" wrapText="1"/>
    </xf>
    <xf numFmtId="0" fontId="39" fillId="0" borderId="1" xfId="0" applyFont="1" applyBorder="1" applyAlignment="1">
      <alignment horizontal="center"/>
    </xf>
    <xf numFmtId="0" fontId="40" fillId="0" borderId="1" xfId="0" applyFont="1" applyBorder="1" applyAlignment="1">
      <alignment horizontal="justify" vertical="center" wrapText="1"/>
    </xf>
    <xf numFmtId="0" fontId="24" fillId="0" borderId="2" xfId="0" applyFont="1" applyBorder="1" applyAlignment="1">
      <alignment horizontal="left"/>
    </xf>
    <xf numFmtId="0" fontId="24" fillId="0" borderId="4" xfId="0" applyFont="1" applyBorder="1" applyAlignment="1">
      <alignment horizontal="left"/>
    </xf>
    <xf numFmtId="0" fontId="24" fillId="0" borderId="3" xfId="0" applyFont="1" applyBorder="1" applyAlignment="1">
      <alignment horizontal="left"/>
    </xf>
    <xf numFmtId="1" fontId="5" fillId="0" borderId="5" xfId="0" applyNumberFormat="1" applyFont="1" applyBorder="1" applyAlignment="1">
      <alignment horizontal="center" vertical="center" wrapText="1"/>
    </xf>
    <xf numFmtId="1" fontId="5" fillId="0" borderId="7" xfId="0" applyNumberFormat="1" applyFont="1" applyBorder="1" applyAlignment="1">
      <alignment horizontal="center" vertical="center" wrapText="1"/>
    </xf>
    <xf numFmtId="2" fontId="3" fillId="0" borderId="1" xfId="0" applyNumberFormat="1" applyFont="1" applyBorder="1" applyAlignment="1">
      <alignment horizontal="center"/>
    </xf>
    <xf numFmtId="0" fontId="3" fillId="0" borderId="1" xfId="0" applyFont="1" applyBorder="1" applyAlignment="1">
      <alignment horizontal="center"/>
    </xf>
    <xf numFmtId="2" fontId="21" fillId="0" borderId="3" xfId="0" applyNumberFormat="1" applyFont="1" applyBorder="1" applyAlignment="1">
      <alignment horizontal="center"/>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13" xfId="0" applyFont="1" applyBorder="1" applyAlignment="1">
      <alignment horizontal="center" vertical="center" wrapText="1"/>
    </xf>
    <xf numFmtId="0" fontId="21" fillId="0" borderId="2" xfId="0" applyFont="1" applyBorder="1" applyAlignment="1">
      <alignment horizontal="left" wrapText="1"/>
    </xf>
    <xf numFmtId="0" fontId="21" fillId="0" borderId="4" xfId="0" applyFont="1" applyBorder="1" applyAlignment="1">
      <alignment horizontal="left" wrapText="1"/>
    </xf>
    <xf numFmtId="0" fontId="21" fillId="0" borderId="3" xfId="0" applyFont="1" applyBorder="1" applyAlignment="1">
      <alignment horizontal="left" wrapText="1"/>
    </xf>
    <xf numFmtId="2" fontId="21" fillId="0" borderId="4" xfId="0" applyNumberFormat="1" applyFont="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2" fontId="24" fillId="0" borderId="5" xfId="0" applyNumberFormat="1" applyFont="1" applyBorder="1" applyAlignment="1">
      <alignment horizontal="center" vertical="center"/>
    </xf>
    <xf numFmtId="2" fontId="24" fillId="0" borderId="6" xfId="0" applyNumberFormat="1" applyFont="1" applyBorder="1" applyAlignment="1">
      <alignment horizontal="center" vertical="center"/>
    </xf>
    <xf numFmtId="2" fontId="24" fillId="0" borderId="7" xfId="0" applyNumberFormat="1" applyFont="1" applyBorder="1" applyAlignment="1">
      <alignment horizontal="center" vertical="center"/>
    </xf>
    <xf numFmtId="0" fontId="11" fillId="5" borderId="35" xfId="0" applyFont="1" applyFill="1" applyBorder="1" applyAlignment="1">
      <alignment horizontal="center" vertical="center" wrapText="1"/>
    </xf>
    <xf numFmtId="0" fontId="11" fillId="5" borderId="36" xfId="0" applyFont="1" applyFill="1" applyBorder="1" applyAlignment="1">
      <alignment horizontal="center" vertical="center" wrapText="1"/>
    </xf>
    <xf numFmtId="0" fontId="11" fillId="5" borderId="37" xfId="0" applyFont="1" applyFill="1" applyBorder="1" applyAlignment="1">
      <alignment horizontal="center" vertical="center" wrapText="1"/>
    </xf>
    <xf numFmtId="2" fontId="5" fillId="0" borderId="5" xfId="0" applyNumberFormat="1" applyFont="1" applyBorder="1" applyAlignment="1">
      <alignment horizontal="center" vertical="center"/>
    </xf>
    <xf numFmtId="2" fontId="5" fillId="0" borderId="6" xfId="0" applyNumberFormat="1" applyFont="1" applyBorder="1" applyAlignment="1">
      <alignment horizontal="center" vertical="center"/>
    </xf>
    <xf numFmtId="2" fontId="5" fillId="0" borderId="7" xfId="0" applyNumberFormat="1" applyFont="1" applyBorder="1" applyAlignment="1">
      <alignment horizontal="center" vertical="center"/>
    </xf>
    <xf numFmtId="2" fontId="3" fillId="0" borderId="5" xfId="0" applyNumberFormat="1" applyFont="1" applyBorder="1" applyAlignment="1">
      <alignment horizontal="center" vertical="center"/>
    </xf>
    <xf numFmtId="2" fontId="3" fillId="0" borderId="6" xfId="0" applyNumberFormat="1" applyFont="1" applyBorder="1" applyAlignment="1">
      <alignment horizontal="center" vertical="center"/>
    </xf>
    <xf numFmtId="2" fontId="3" fillId="0" borderId="7" xfId="0" applyNumberFormat="1" applyFont="1" applyBorder="1" applyAlignment="1">
      <alignment horizontal="center" vertical="center"/>
    </xf>
    <xf numFmtId="2" fontId="0" fillId="0" borderId="2" xfId="0" applyNumberFormat="1" applyBorder="1" applyAlignment="1">
      <alignment horizontal="center"/>
    </xf>
    <xf numFmtId="2" fontId="0" fillId="0" borderId="3" xfId="0" applyNumberFormat="1" applyBorder="1" applyAlignment="1">
      <alignment horizontal="center"/>
    </xf>
    <xf numFmtId="0" fontId="5" fillId="0" borderId="4" xfId="0" applyFont="1" applyBorder="1" applyAlignment="1">
      <alignment horizontal="center"/>
    </xf>
    <xf numFmtId="2" fontId="0" fillId="0" borderId="4" xfId="0" applyNumberFormat="1" applyBorder="1" applyAlignment="1">
      <alignment horizontal="center"/>
    </xf>
    <xf numFmtId="2" fontId="3" fillId="0" borderId="2" xfId="0" applyNumberFormat="1" applyFont="1" applyBorder="1" applyAlignment="1">
      <alignment horizontal="center"/>
    </xf>
    <xf numFmtId="2" fontId="3" fillId="0" borderId="3" xfId="0" applyNumberFormat="1" applyFont="1" applyBorder="1" applyAlignment="1">
      <alignment horizontal="center"/>
    </xf>
    <xf numFmtId="0" fontId="1" fillId="0" borderId="1" xfId="0" applyFont="1" applyBorder="1" applyAlignment="1">
      <alignment horizontal="left"/>
    </xf>
    <xf numFmtId="0" fontId="4" fillId="0" borderId="1" xfId="0" applyFont="1" applyBorder="1" applyAlignment="1">
      <alignment horizontal="left"/>
    </xf>
    <xf numFmtId="0" fontId="39" fillId="0" borderId="1" xfId="0" applyFont="1" applyBorder="1" applyAlignment="1">
      <alignment horizontal="center" vertical="center"/>
    </xf>
    <xf numFmtId="0" fontId="35" fillId="0" borderId="1" xfId="0" applyFont="1" applyBorder="1" applyAlignment="1">
      <alignment horizontal="justify" vertical="center"/>
    </xf>
    <xf numFmtId="0" fontId="6" fillId="5" borderId="32" xfId="0" applyFont="1" applyFill="1" applyBorder="1" applyAlignment="1">
      <alignment horizontal="center" vertical="center"/>
    </xf>
    <xf numFmtId="0" fontId="6" fillId="5" borderId="33" xfId="0" applyFont="1" applyFill="1" applyBorder="1" applyAlignment="1">
      <alignment horizontal="center" vertical="center"/>
    </xf>
    <xf numFmtId="0" fontId="6" fillId="5" borderId="34" xfId="0" applyFont="1" applyFill="1" applyBorder="1" applyAlignment="1">
      <alignment horizontal="center" vertical="center"/>
    </xf>
    <xf numFmtId="1" fontId="7" fillId="0" borderId="5" xfId="0" applyNumberFormat="1" applyFont="1" applyBorder="1" applyAlignment="1">
      <alignment horizontal="center" wrapText="1"/>
    </xf>
    <xf numFmtId="1" fontId="7" fillId="0" borderId="7" xfId="0" applyNumberFormat="1" applyFont="1" applyBorder="1" applyAlignment="1">
      <alignment horizontal="center" wrapText="1"/>
    </xf>
    <xf numFmtId="0" fontId="11" fillId="5" borderId="35" xfId="0" applyFont="1" applyFill="1" applyBorder="1" applyAlignment="1">
      <alignment horizontal="center" vertical="center"/>
    </xf>
    <xf numFmtId="0" fontId="11" fillId="5" borderId="36" xfId="0" applyFont="1" applyFill="1" applyBorder="1" applyAlignment="1">
      <alignment horizontal="center" vertical="center"/>
    </xf>
    <xf numFmtId="0" fontId="11" fillId="5" borderId="37" xfId="0" applyFont="1" applyFill="1" applyBorder="1" applyAlignment="1">
      <alignment horizontal="center" vertical="center"/>
    </xf>
    <xf numFmtId="2" fontId="2" fillId="0" borderId="5" xfId="0" applyNumberFormat="1" applyFont="1" applyBorder="1" applyAlignment="1">
      <alignment horizontal="center" vertical="center"/>
    </xf>
    <xf numFmtId="2" fontId="2" fillId="0" borderId="6" xfId="0" applyNumberFormat="1" applyFont="1" applyBorder="1" applyAlignment="1">
      <alignment horizontal="center" vertical="center"/>
    </xf>
    <xf numFmtId="2" fontId="2" fillId="0" borderId="7" xfId="0" applyNumberFormat="1" applyFont="1" applyBorder="1" applyAlignment="1">
      <alignment horizontal="center" vertical="center"/>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10" fillId="0" borderId="1" xfId="0" applyFont="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7" fillId="5" borderId="24" xfId="0" applyFont="1" applyFill="1" applyBorder="1" applyAlignment="1">
      <alignment horizontal="center" vertical="center" wrapText="1"/>
    </xf>
    <xf numFmtId="2" fontId="23" fillId="0" borderId="5" xfId="0" applyNumberFormat="1" applyFont="1" applyBorder="1" applyAlignment="1">
      <alignment horizontal="center" vertical="center"/>
    </xf>
    <xf numFmtId="2" fontId="23" fillId="0" borderId="6" xfId="0" applyNumberFormat="1" applyFont="1" applyBorder="1" applyAlignment="1">
      <alignment horizontal="center" vertical="center"/>
    </xf>
    <xf numFmtId="2" fontId="23" fillId="0" borderId="7" xfId="0" applyNumberFormat="1" applyFont="1" applyBorder="1" applyAlignment="1">
      <alignment horizontal="center" vertical="center"/>
    </xf>
    <xf numFmtId="0" fontId="6" fillId="5" borderId="22"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24" xfId="0" applyFont="1" applyFill="1" applyBorder="1" applyAlignment="1">
      <alignment horizontal="center" vertical="center"/>
    </xf>
    <xf numFmtId="2" fontId="5" fillId="0" borderId="1" xfId="0" applyNumberFormat="1"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2"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4" xfId="0" applyFont="1" applyBorder="1" applyAlignment="1">
      <alignment horizontal="center"/>
    </xf>
    <xf numFmtId="0" fontId="24" fillId="0" borderId="8" xfId="0" applyFont="1" applyBorder="1" applyAlignment="1">
      <alignment horizontal="center"/>
    </xf>
    <xf numFmtId="0" fontId="24" fillId="0" borderId="12" xfId="0" applyFont="1" applyBorder="1" applyAlignment="1">
      <alignment horizontal="center"/>
    </xf>
    <xf numFmtId="0" fontId="24" fillId="0" borderId="5" xfId="0" applyFont="1" applyBorder="1" applyAlignment="1">
      <alignment horizontal="center"/>
    </xf>
    <xf numFmtId="0" fontId="24" fillId="0" borderId="7" xfId="0" applyFont="1" applyBorder="1" applyAlignment="1">
      <alignment horizontal="center"/>
    </xf>
    <xf numFmtId="2" fontId="24" fillId="0" borderId="2" xfId="0" applyNumberFormat="1" applyFont="1" applyBorder="1" applyAlignment="1">
      <alignment horizontal="center" vertical="center"/>
    </xf>
    <xf numFmtId="0" fontId="24" fillId="0" borderId="2" xfId="0" applyFont="1" applyBorder="1" applyAlignment="1">
      <alignment horizontal="center" vertical="center"/>
    </xf>
    <xf numFmtId="0" fontId="11" fillId="5" borderId="16" xfId="0" applyFont="1" applyFill="1" applyBorder="1" applyAlignment="1">
      <alignment horizontal="center" vertical="center" wrapText="1"/>
    </xf>
    <xf numFmtId="0" fontId="11" fillId="5" borderId="17"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42" fillId="0" borderId="1" xfId="0" applyFont="1" applyBorder="1" applyAlignment="1">
      <alignment horizontal="justify" vertical="center" wrapText="1"/>
    </xf>
    <xf numFmtId="4" fontId="21" fillId="0" borderId="4" xfId="0" applyNumberFormat="1" applyFont="1" applyBorder="1" applyAlignment="1">
      <alignment horizontal="right"/>
    </xf>
    <xf numFmtId="4" fontId="21" fillId="0" borderId="3" xfId="0" applyNumberFormat="1" applyFont="1" applyBorder="1" applyAlignment="1">
      <alignment horizontal="right"/>
    </xf>
    <xf numFmtId="4" fontId="21" fillId="0" borderId="2" xfId="0" applyNumberFormat="1" applyFont="1" applyBorder="1" applyAlignment="1">
      <alignment horizontal="right"/>
    </xf>
    <xf numFmtId="0" fontId="18" fillId="0" borderId="10" xfId="1" applyBorder="1" applyAlignment="1">
      <alignment horizontal="center"/>
    </xf>
    <xf numFmtId="0" fontId="18" fillId="0" borderId="0" xfId="1" applyAlignment="1">
      <alignment horizontal="center"/>
    </xf>
    <xf numFmtId="4" fontId="24" fillId="0" borderId="1" xfId="0" applyNumberFormat="1" applyFont="1" applyBorder="1" applyAlignment="1">
      <alignment horizontal="right"/>
    </xf>
    <xf numFmtId="4" fontId="23" fillId="0" borderId="1" xfId="0" applyNumberFormat="1" applyFont="1" applyBorder="1" applyAlignment="1">
      <alignment horizontal="right"/>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3" borderId="0" xfId="0" applyFont="1" applyFill="1" applyAlignment="1">
      <alignment horizontal="center"/>
    </xf>
    <xf numFmtId="0" fontId="5" fillId="3" borderId="0" xfId="0" applyFont="1" applyFill="1" applyAlignment="1">
      <alignment horizontal="center" vertical="center" wrapText="1"/>
    </xf>
    <xf numFmtId="0" fontId="33" fillId="3" borderId="0" xfId="0" applyFont="1" applyFill="1" applyAlignment="1">
      <alignment horizontal="center"/>
    </xf>
    <xf numFmtId="0" fontId="41" fillId="0" borderId="2" xfId="0" applyFont="1" applyBorder="1" applyAlignment="1">
      <alignment horizontal="center" vertical="center"/>
    </xf>
    <xf numFmtId="0" fontId="41" fillId="0" borderId="4" xfId="0" applyFont="1" applyBorder="1" applyAlignment="1">
      <alignment horizontal="center" vertical="center"/>
    </xf>
    <xf numFmtId="0" fontId="41" fillId="0" borderId="3" xfId="0" applyFont="1" applyBorder="1" applyAlignment="1">
      <alignment horizontal="center" vertical="center"/>
    </xf>
    <xf numFmtId="0" fontId="38" fillId="0" borderId="2" xfId="0" applyFont="1" applyBorder="1" applyAlignment="1">
      <alignment horizontal="left" vertical="center" wrapText="1"/>
    </xf>
    <xf numFmtId="0" fontId="38" fillId="0" borderId="3" xfId="0" applyFont="1" applyBorder="1" applyAlignment="1">
      <alignment horizontal="left" vertical="center" wrapText="1"/>
    </xf>
    <xf numFmtId="0" fontId="38" fillId="0" borderId="2" xfId="0" applyFont="1" applyBorder="1" applyAlignment="1">
      <alignment horizontal="center" vertical="center" wrapText="1"/>
    </xf>
    <xf numFmtId="0" fontId="38" fillId="0" borderId="4" xfId="0" applyFont="1" applyBorder="1" applyAlignment="1">
      <alignment horizontal="center" vertical="center" wrapText="1"/>
    </xf>
    <xf numFmtId="0" fontId="38" fillId="0" borderId="3" xfId="0" applyFont="1" applyBorder="1" applyAlignment="1">
      <alignment horizontal="center" vertical="center" wrapText="1"/>
    </xf>
    <xf numFmtId="0" fontId="0" fillId="3" borderId="0" xfId="0" applyFill="1" applyAlignment="1">
      <alignment horizontal="left" vertical="top" wrapText="1"/>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16" fillId="0" borderId="0" xfId="0" applyFont="1" applyAlignment="1">
      <alignment horizontal="left" vertical="center" wrapText="1"/>
    </xf>
    <xf numFmtId="0" fontId="0" fillId="3" borderId="0" xfId="0" applyFill="1" applyAlignment="1">
      <alignment horizontal="left" vertical="top"/>
    </xf>
    <xf numFmtId="0" fontId="11" fillId="5" borderId="38" xfId="0" applyFont="1" applyFill="1" applyBorder="1" applyAlignment="1">
      <alignment horizontal="center" vertical="center" wrapText="1"/>
    </xf>
    <xf numFmtId="0" fontId="11" fillId="5" borderId="39"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21" fillId="0" borderId="1" xfId="0" applyFont="1" applyBorder="1" applyAlignment="1">
      <alignment horizontal="left" vertical="center"/>
    </xf>
    <xf numFmtId="0" fontId="33" fillId="0" borderId="0" xfId="0" applyFont="1" applyAlignment="1">
      <alignment horizontal="center"/>
    </xf>
    <xf numFmtId="0" fontId="6" fillId="5" borderId="19" xfId="0" applyFont="1" applyFill="1" applyBorder="1" applyAlignment="1">
      <alignment horizontal="center" vertical="center"/>
    </xf>
    <xf numFmtId="0" fontId="6" fillId="5" borderId="20" xfId="0" applyFont="1" applyFill="1" applyBorder="1" applyAlignment="1">
      <alignment horizontal="center" vertical="center"/>
    </xf>
    <xf numFmtId="0" fontId="6" fillId="5" borderId="21" xfId="0" applyFont="1" applyFill="1" applyBorder="1" applyAlignment="1">
      <alignment horizontal="center" vertical="center"/>
    </xf>
    <xf numFmtId="0" fontId="12" fillId="0" borderId="0" xfId="0" applyFont="1" applyAlignment="1">
      <alignment horizontal="right" vertical="center" wrapText="1"/>
    </xf>
    <xf numFmtId="0" fontId="17" fillId="0" borderId="0" xfId="0" applyFont="1" applyAlignment="1">
      <alignment horizontal="right" vertical="center" wrapText="1"/>
    </xf>
    <xf numFmtId="0" fontId="16" fillId="0" borderId="0" xfId="0" applyFont="1" applyAlignment="1">
      <alignment horizontal="left" vertical="top" wrapText="1"/>
    </xf>
    <xf numFmtId="0" fontId="14" fillId="0" borderId="0" xfId="0" applyFont="1" applyAlignment="1">
      <alignment horizontal="center" vertical="center" wrapText="1"/>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9" fontId="0" fillId="0" borderId="1" xfId="0" applyNumberFormat="1" applyBorder="1" applyAlignment="1">
      <alignment horizontal="center"/>
    </xf>
    <xf numFmtId="17" fontId="0" fillId="0" borderId="1" xfId="0" applyNumberFormat="1" applyBorder="1" applyAlignment="1">
      <alignment horizontal="center"/>
    </xf>
    <xf numFmtId="0" fontId="12" fillId="2" borderId="0" xfId="0" applyFont="1" applyFill="1" applyAlignment="1">
      <alignment horizontal="left" vertical="top" wrapText="1"/>
    </xf>
    <xf numFmtId="0" fontId="13" fillId="2" borderId="0" xfId="0" applyFont="1" applyFill="1" applyAlignment="1">
      <alignment horizontal="center" vertical="center" wrapText="1"/>
    </xf>
    <xf numFmtId="0" fontId="8" fillId="0" borderId="1" xfId="0" applyFont="1" applyBorder="1" applyAlignment="1">
      <alignment horizontal="left"/>
    </xf>
    <xf numFmtId="14" fontId="0" fillId="0" borderId="1" xfId="0" applyNumberFormat="1" applyBorder="1" applyAlignment="1">
      <alignment horizontal="center"/>
    </xf>
    <xf numFmtId="0" fontId="5" fillId="0" borderId="0" xfId="0" applyFont="1" applyAlignment="1">
      <alignment horizontal="center" wrapText="1"/>
    </xf>
    <xf numFmtId="0" fontId="11" fillId="5" borderId="2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24" xfId="0" applyFont="1" applyFill="1" applyBorder="1" applyAlignment="1">
      <alignment horizontal="center" vertical="center"/>
    </xf>
    <xf numFmtId="0" fontId="5" fillId="3" borderId="0" xfId="0" applyFont="1" applyFill="1" applyAlignment="1">
      <alignment horizontal="center" vertical="center"/>
    </xf>
    <xf numFmtId="164" fontId="0" fillId="3" borderId="0" xfId="0" applyNumberFormat="1" applyFill="1" applyAlignment="1">
      <alignment horizontal="left"/>
    </xf>
    <xf numFmtId="0" fontId="6" fillId="5" borderId="19" xfId="0" applyFont="1" applyFill="1" applyBorder="1" applyAlignment="1">
      <alignment horizontal="center"/>
    </xf>
    <xf numFmtId="0" fontId="6" fillId="5" borderId="20" xfId="0" applyFont="1" applyFill="1" applyBorder="1" applyAlignment="1">
      <alignment horizontal="center"/>
    </xf>
    <xf numFmtId="0" fontId="6" fillId="5" borderId="21" xfId="0" applyFont="1" applyFill="1" applyBorder="1" applyAlignment="1">
      <alignment horizontal="center"/>
    </xf>
    <xf numFmtId="4" fontId="11" fillId="6" borderId="8" xfId="0" applyNumberFormat="1" applyFont="1" applyFill="1" applyBorder="1" applyAlignment="1">
      <alignment horizontal="center" vertical="center"/>
    </xf>
    <xf numFmtId="4" fontId="11" fillId="6" borderId="14" xfId="0" applyNumberFormat="1" applyFont="1" applyFill="1" applyBorder="1" applyAlignment="1">
      <alignment horizontal="center" vertical="center"/>
    </xf>
    <xf numFmtId="4" fontId="11" fillId="6" borderId="9" xfId="0" applyNumberFormat="1" applyFont="1" applyFill="1" applyBorder="1" applyAlignment="1">
      <alignment horizontal="center" vertical="center"/>
    </xf>
    <xf numFmtId="4" fontId="11" fillId="6" borderId="12" xfId="0" applyNumberFormat="1" applyFont="1" applyFill="1" applyBorder="1" applyAlignment="1">
      <alignment horizontal="center" vertical="center"/>
    </xf>
    <xf numFmtId="4" fontId="11" fillId="6" borderId="15" xfId="0" applyNumberFormat="1" applyFont="1" applyFill="1" applyBorder="1" applyAlignment="1">
      <alignment horizontal="center" vertical="center"/>
    </xf>
    <xf numFmtId="4" fontId="11" fillId="6" borderId="13" xfId="0" applyNumberFormat="1" applyFont="1" applyFill="1" applyBorder="1" applyAlignment="1">
      <alignment horizontal="center" vertical="center"/>
    </xf>
    <xf numFmtId="0" fontId="21" fillId="0" borderId="5" xfId="0" applyFont="1" applyBorder="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4" fontId="0" fillId="3" borderId="0" xfId="0" applyNumberFormat="1" applyFill="1" applyAlignment="1">
      <alignment horizontal="left" vertical="top" wrapText="1"/>
    </xf>
    <xf numFmtId="4" fontId="21" fillId="0" borderId="1" xfId="0" applyNumberFormat="1" applyFont="1" applyBorder="1" applyAlignment="1">
      <alignment horizontal="center"/>
    </xf>
  </cellXfs>
  <cellStyles count="2">
    <cellStyle name="Köprü"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599545</xdr:colOff>
      <xdr:row>9</xdr:row>
      <xdr:rowOff>38628</xdr:rowOff>
    </xdr:from>
    <xdr:to>
      <xdr:col>26</xdr:col>
      <xdr:colOff>580494</xdr:colOff>
      <xdr:row>12</xdr:row>
      <xdr:rowOff>145521</xdr:rowOff>
    </xdr:to>
    <xdr:sp macro="" textlink="">
      <xdr:nvSpPr>
        <xdr:cNvPr id="2" name="Yuvarlatılmış Dikdörtgen 1">
          <a:extLst>
            <a:ext uri="{FF2B5EF4-FFF2-40B4-BE49-F238E27FC236}">
              <a16:creationId xmlns:a16="http://schemas.microsoft.com/office/drawing/2014/main" id="{00000000-0008-0000-0100-000002000000}"/>
            </a:ext>
          </a:extLst>
        </xdr:cNvPr>
        <xdr:cNvSpPr/>
      </xdr:nvSpPr>
      <xdr:spPr>
        <a:xfrm>
          <a:off x="12067645" y="2886603"/>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17</xdr:col>
      <xdr:colOff>6350</xdr:colOff>
      <xdr:row>40</xdr:row>
      <xdr:rowOff>34925</xdr:rowOff>
    </xdr:from>
    <xdr:to>
      <xdr:col>27</xdr:col>
      <xdr:colOff>7937</xdr:colOff>
      <xdr:row>42</xdr:row>
      <xdr:rowOff>38100</xdr:rowOff>
    </xdr:to>
    <xdr:sp macro="" textlink="">
      <xdr:nvSpPr>
        <xdr:cNvPr id="7" name="Yuvarlatılmış Dikdörtgen 6">
          <a:extLst>
            <a:ext uri="{FF2B5EF4-FFF2-40B4-BE49-F238E27FC236}">
              <a16:creationId xmlns:a16="http://schemas.microsoft.com/office/drawing/2014/main" id="{00000000-0008-0000-0100-000007000000}"/>
            </a:ext>
          </a:extLst>
        </xdr:cNvPr>
        <xdr:cNvSpPr/>
      </xdr:nvSpPr>
      <xdr:spPr>
        <a:xfrm>
          <a:off x="12084050" y="9378950"/>
          <a:ext cx="6345237" cy="95567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SGK iadesi gerçekleştiğinde işveren payı gelir kaydedilir kişi payı kamu görevlisine iade edilir</a:t>
          </a:r>
          <a:r>
            <a:rPr lang="tr-TR" sz="1200" b="0" baseline="0">
              <a:solidFill>
                <a:schemeClr val="tx1"/>
              </a:solidFill>
            </a:rPr>
            <a:t>.</a:t>
          </a:r>
          <a:endParaRPr lang="tr-TR" sz="1200" b="0">
            <a:solidFill>
              <a:schemeClr val="tx1"/>
            </a:solidFill>
          </a:endParaRPr>
        </a:p>
      </xdr:txBody>
    </xdr:sp>
    <xdr:clientData/>
  </xdr:twoCellAnchor>
  <xdr:twoCellAnchor>
    <xdr:from>
      <xdr:col>16</xdr:col>
      <xdr:colOff>577851</xdr:colOff>
      <xdr:row>21</xdr:row>
      <xdr:rowOff>3176</xdr:rowOff>
    </xdr:from>
    <xdr:to>
      <xdr:col>26</xdr:col>
      <xdr:colOff>547688</xdr:colOff>
      <xdr:row>27</xdr:row>
      <xdr:rowOff>57151</xdr:rowOff>
    </xdr:to>
    <xdr:sp macro="" textlink="">
      <xdr:nvSpPr>
        <xdr:cNvPr id="10" name="Yuvarlatılmış Dikdörtgen 9">
          <a:extLst>
            <a:ext uri="{FF2B5EF4-FFF2-40B4-BE49-F238E27FC236}">
              <a16:creationId xmlns:a16="http://schemas.microsoft.com/office/drawing/2014/main" id="{00000000-0008-0000-0100-00000A000000}"/>
            </a:ext>
          </a:extLst>
        </xdr:cNvPr>
        <xdr:cNvSpPr/>
      </xdr:nvSpPr>
      <xdr:spPr>
        <a:xfrm>
          <a:off x="12045951" y="5518151"/>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17</xdr:col>
      <xdr:colOff>28575</xdr:colOff>
      <xdr:row>61</xdr:row>
      <xdr:rowOff>180976</xdr:rowOff>
    </xdr:from>
    <xdr:to>
      <xdr:col>27</xdr:col>
      <xdr:colOff>514351</xdr:colOff>
      <xdr:row>62</xdr:row>
      <xdr:rowOff>219075</xdr:rowOff>
    </xdr:to>
    <xdr:sp macro="" textlink="">
      <xdr:nvSpPr>
        <xdr:cNvPr id="13" name="Yuvarlatılmış Dikdörtgen 12">
          <a:extLst>
            <a:ext uri="{FF2B5EF4-FFF2-40B4-BE49-F238E27FC236}">
              <a16:creationId xmlns:a16="http://schemas.microsoft.com/office/drawing/2014/main" id="{00000000-0008-0000-0100-00000D000000}"/>
            </a:ext>
          </a:extLst>
        </xdr:cNvPr>
        <xdr:cNvSpPr/>
      </xdr:nvSpPr>
      <xdr:spPr>
        <a:xfrm>
          <a:off x="12106275" y="16697326"/>
          <a:ext cx="6829426" cy="571499"/>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16</xdr:col>
      <xdr:colOff>561975</xdr:colOff>
      <xdr:row>42</xdr:row>
      <xdr:rowOff>123822</xdr:rowOff>
    </xdr:from>
    <xdr:to>
      <xdr:col>31</xdr:col>
      <xdr:colOff>28574</xdr:colOff>
      <xdr:row>60</xdr:row>
      <xdr:rowOff>180975</xdr:rowOff>
    </xdr:to>
    <xdr:sp macro="" textlink="">
      <xdr:nvSpPr>
        <xdr:cNvPr id="12" name="Yuvarlatılmış Dikdörtgen 11">
          <a:extLst>
            <a:ext uri="{FF2B5EF4-FFF2-40B4-BE49-F238E27FC236}">
              <a16:creationId xmlns:a16="http://schemas.microsoft.com/office/drawing/2014/main" id="{00000000-0008-0000-0100-00000C000000}"/>
            </a:ext>
          </a:extLst>
        </xdr:cNvPr>
        <xdr:cNvSpPr/>
      </xdr:nvSpPr>
      <xdr:spPr>
        <a:xfrm>
          <a:off x="12030075" y="10420347"/>
          <a:ext cx="8858249" cy="525780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Kamu Görevlisinin;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olması durumunda, yersiz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twoCellAnchor>
    <xdr:from>
      <xdr:col>17</xdr:col>
      <xdr:colOff>9525</xdr:colOff>
      <xdr:row>4</xdr:row>
      <xdr:rowOff>28575</xdr:rowOff>
    </xdr:from>
    <xdr:to>
      <xdr:col>26</xdr:col>
      <xdr:colOff>600075</xdr:colOff>
      <xdr:row>7</xdr:row>
      <xdr:rowOff>171450</xdr:rowOff>
    </xdr:to>
    <xdr:sp macro="" textlink="">
      <xdr:nvSpPr>
        <xdr:cNvPr id="11" name="Yuvarlatılmış Dikdörtgen 10">
          <a:extLst>
            <a:ext uri="{FF2B5EF4-FFF2-40B4-BE49-F238E27FC236}">
              <a16:creationId xmlns:a16="http://schemas.microsoft.com/office/drawing/2014/main" id="{00000000-0008-0000-0100-00000B000000}"/>
            </a:ext>
          </a:extLst>
        </xdr:cNvPr>
        <xdr:cNvSpPr/>
      </xdr:nvSpPr>
      <xdr:spPr>
        <a:xfrm>
          <a:off x="12087225" y="1876425"/>
          <a:ext cx="6324600" cy="7620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editAs="oneCell">
    <xdr:from>
      <xdr:col>12</xdr:col>
      <xdr:colOff>0</xdr:colOff>
      <xdr:row>65</xdr:row>
      <xdr:rowOff>0</xdr:rowOff>
    </xdr:from>
    <xdr:to>
      <xdr:col>12</xdr:col>
      <xdr:colOff>304800</xdr:colOff>
      <xdr:row>66</xdr:row>
      <xdr:rowOff>85725</xdr:rowOff>
    </xdr:to>
    <xdr:sp macro="" textlink="">
      <xdr:nvSpPr>
        <xdr:cNvPr id="1025" name="AutoShape 1" descr="❌” anlamı: çarpı işareti Emoji | EmojiAll">
          <a:extLst>
            <a:ext uri="{FF2B5EF4-FFF2-40B4-BE49-F238E27FC236}">
              <a16:creationId xmlns:a16="http://schemas.microsoft.com/office/drawing/2014/main" id="{00000000-0008-0000-0100-000001040000}"/>
            </a:ext>
          </a:extLst>
        </xdr:cNvPr>
        <xdr:cNvSpPr>
          <a:spLocks noChangeAspect="1" noChangeArrowheads="1"/>
        </xdr:cNvSpPr>
      </xdr:nvSpPr>
      <xdr:spPr bwMode="auto">
        <a:xfrm>
          <a:off x="7658100" y="184594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14</xdr:col>
      <xdr:colOff>0</xdr:colOff>
      <xdr:row>64</xdr:row>
      <xdr:rowOff>0</xdr:rowOff>
    </xdr:from>
    <xdr:to>
      <xdr:col>14</xdr:col>
      <xdr:colOff>304800</xdr:colOff>
      <xdr:row>65</xdr:row>
      <xdr:rowOff>114300</xdr:rowOff>
    </xdr:to>
    <xdr:sp macro="" textlink="">
      <xdr:nvSpPr>
        <xdr:cNvPr id="1027" name="AutoShape 3" descr="❌” anlamı: çarpı işareti Emoji | EmojiAll">
          <a:extLst>
            <a:ext uri="{FF2B5EF4-FFF2-40B4-BE49-F238E27FC236}">
              <a16:creationId xmlns:a16="http://schemas.microsoft.com/office/drawing/2014/main" id="{00000000-0008-0000-0100-000003040000}"/>
            </a:ext>
          </a:extLst>
        </xdr:cNvPr>
        <xdr:cNvSpPr>
          <a:spLocks noChangeAspect="1" noChangeArrowheads="1"/>
        </xdr:cNvSpPr>
      </xdr:nvSpPr>
      <xdr:spPr bwMode="auto">
        <a:xfrm>
          <a:off x="8658225" y="18268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9</xdr:col>
      <xdr:colOff>0</xdr:colOff>
      <xdr:row>59</xdr:row>
      <xdr:rowOff>0</xdr:rowOff>
    </xdr:from>
    <xdr:ext cx="304800" cy="304800"/>
    <xdr:sp macro="" textlink="">
      <xdr:nvSpPr>
        <xdr:cNvPr id="14" name="AutoShape 3" descr="❌” anlamı: çarpı işareti Emoji | EmojiAll">
          <a:extLst>
            <a:ext uri="{FF2B5EF4-FFF2-40B4-BE49-F238E27FC236}">
              <a16:creationId xmlns:a16="http://schemas.microsoft.com/office/drawing/2014/main" id="{00000000-0008-0000-0100-00000E000000}"/>
            </a:ext>
          </a:extLst>
        </xdr:cNvPr>
        <xdr:cNvSpPr>
          <a:spLocks noChangeAspect="1" noChangeArrowheads="1"/>
        </xdr:cNvSpPr>
      </xdr:nvSpPr>
      <xdr:spPr bwMode="auto">
        <a:xfrm>
          <a:off x="8658225" y="17611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10.xml><?xml version="1.0" encoding="utf-8"?>
<xdr:wsDr xmlns:xdr="http://schemas.openxmlformats.org/drawingml/2006/spreadsheetDrawing" xmlns:a="http://schemas.openxmlformats.org/drawingml/2006/main">
  <xdr:twoCellAnchor>
    <xdr:from>
      <xdr:col>19</xdr:col>
      <xdr:colOff>233589</xdr:colOff>
      <xdr:row>2</xdr:row>
      <xdr:rowOff>217714</xdr:rowOff>
    </xdr:from>
    <xdr:to>
      <xdr:col>30</xdr:col>
      <xdr:colOff>571500</xdr:colOff>
      <xdr:row>12</xdr:row>
      <xdr:rowOff>41729</xdr:rowOff>
    </xdr:to>
    <xdr:sp macro="" textlink="">
      <xdr:nvSpPr>
        <xdr:cNvPr id="10" name="Yuvarlatılmış Dikdörtgen 9">
          <a:extLst>
            <a:ext uri="{FF2B5EF4-FFF2-40B4-BE49-F238E27FC236}">
              <a16:creationId xmlns:a16="http://schemas.microsoft.com/office/drawing/2014/main" id="{00000000-0008-0000-0A00-00000A000000}"/>
            </a:ext>
          </a:extLst>
        </xdr:cNvPr>
        <xdr:cNvSpPr/>
      </xdr:nvSpPr>
      <xdr:spPr>
        <a:xfrm>
          <a:off x="15215053" y="1143000"/>
          <a:ext cx="6461126" cy="20691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0">
              <a:solidFill>
                <a:srgbClr val="0070C0"/>
              </a:solidFill>
            </a:rPr>
            <a:t>!!!!!! 5510 SAYILI  KANUNA TABİ VE BAKMAKLA YÜKÜMLÜ OLDUĞU KİMSENİN BULUNDUĞU</a:t>
          </a:r>
          <a:r>
            <a:rPr lang="tr-TR" sz="1400" b="0" baseline="0">
              <a:solidFill>
                <a:srgbClr val="0070C0"/>
              </a:solidFill>
            </a:rPr>
            <a:t> KAMU GÖREVLİSİNİN  ASKERE GİTMESİ DURUMUNDA HAZIRLANACAK AYLIKLARDAN GERİ ALINACAK TUTARI HESAPLAMA TABLOSU, 5510 SAYILI KANUNA TABİ OLAN KAMU GÖREVLİSİNİN AYLIKSIZ İZNE AYRILMASI DURUMUNDA HAZIRLANACAK AYLIKLARDAN GERİ ALINACAK TUTARI HESAPLAMA TABLOSU İLE AYNIDIR.!!!!!</a:t>
          </a:r>
          <a:endParaRPr lang="tr-TR" sz="1400" b="0">
            <a:solidFill>
              <a:srgbClr val="0070C0"/>
            </a:solidFill>
          </a:endParaRPr>
        </a:p>
      </xdr:txBody>
    </xdr:sp>
    <xdr:clientData/>
  </xdr:twoCellAnchor>
  <xdr:twoCellAnchor>
    <xdr:from>
      <xdr:col>20</xdr:col>
      <xdr:colOff>0</xdr:colOff>
      <xdr:row>14</xdr:row>
      <xdr:rowOff>0</xdr:rowOff>
    </xdr:from>
    <xdr:to>
      <xdr:col>30</xdr:col>
      <xdr:colOff>587827</xdr:colOff>
      <xdr:row>17</xdr:row>
      <xdr:rowOff>1361</xdr:rowOff>
    </xdr:to>
    <xdr:sp macro="" textlink="">
      <xdr:nvSpPr>
        <xdr:cNvPr id="9" name="Yuvarlatılmış Dikdörtgen 8">
          <a:extLst>
            <a:ext uri="{FF2B5EF4-FFF2-40B4-BE49-F238E27FC236}">
              <a16:creationId xmlns:a16="http://schemas.microsoft.com/office/drawing/2014/main" id="{00000000-0008-0000-0A00-000009000000}"/>
            </a:ext>
          </a:extLst>
        </xdr:cNvPr>
        <xdr:cNvSpPr/>
      </xdr:nvSpPr>
      <xdr:spPr>
        <a:xfrm>
          <a:off x="15376071" y="3551464"/>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18</xdr:row>
      <xdr:rowOff>0</xdr:rowOff>
    </xdr:from>
    <xdr:to>
      <xdr:col>30</xdr:col>
      <xdr:colOff>600074</xdr:colOff>
      <xdr:row>21</xdr:row>
      <xdr:rowOff>97368</xdr:rowOff>
    </xdr:to>
    <xdr:sp macro="" textlink="">
      <xdr:nvSpPr>
        <xdr:cNvPr id="11" name="Yuvarlatılmış Dikdörtgen 10">
          <a:extLst>
            <a:ext uri="{FF2B5EF4-FFF2-40B4-BE49-F238E27FC236}">
              <a16:creationId xmlns:a16="http://schemas.microsoft.com/office/drawing/2014/main" id="{00000000-0008-0000-0A00-00000B000000}"/>
            </a:ext>
          </a:extLst>
        </xdr:cNvPr>
        <xdr:cNvSpPr/>
      </xdr:nvSpPr>
      <xdr:spPr>
        <a:xfrm>
          <a:off x="15344775" y="4657725"/>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23</xdr:row>
      <xdr:rowOff>0</xdr:rowOff>
    </xdr:from>
    <xdr:to>
      <xdr:col>30</xdr:col>
      <xdr:colOff>588962</xdr:colOff>
      <xdr:row>29</xdr:row>
      <xdr:rowOff>44450</xdr:rowOff>
    </xdr:to>
    <xdr:sp macro="" textlink="">
      <xdr:nvSpPr>
        <xdr:cNvPr id="12" name="Yuvarlatılmış Dikdörtgen 11">
          <a:extLst>
            <a:ext uri="{FF2B5EF4-FFF2-40B4-BE49-F238E27FC236}">
              <a16:creationId xmlns:a16="http://schemas.microsoft.com/office/drawing/2014/main" id="{00000000-0008-0000-0A00-00000C000000}"/>
            </a:ext>
          </a:extLst>
        </xdr:cNvPr>
        <xdr:cNvSpPr/>
      </xdr:nvSpPr>
      <xdr:spPr>
        <a:xfrm>
          <a:off x="15344775" y="5810250"/>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0</xdr:colOff>
      <xdr:row>41</xdr:row>
      <xdr:rowOff>0</xdr:rowOff>
    </xdr:from>
    <xdr:to>
      <xdr:col>30</xdr:col>
      <xdr:colOff>554567</xdr:colOff>
      <xdr:row>46</xdr:row>
      <xdr:rowOff>26460</xdr:rowOff>
    </xdr:to>
    <xdr:sp macro="" textlink="">
      <xdr:nvSpPr>
        <xdr:cNvPr id="13" name="Yuvarlatılmış Dikdörtgen 12">
          <a:extLst>
            <a:ext uri="{FF2B5EF4-FFF2-40B4-BE49-F238E27FC236}">
              <a16:creationId xmlns:a16="http://schemas.microsoft.com/office/drawing/2014/main" id="{00000000-0008-0000-0A00-00000D000000}"/>
            </a:ext>
          </a:extLst>
        </xdr:cNvPr>
        <xdr:cNvSpPr/>
      </xdr:nvSpPr>
      <xdr:spPr>
        <a:xfrm>
          <a:off x="15344775" y="9448800"/>
          <a:ext cx="6279092" cy="168381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3)Çalışılmayan süreye ait GSS primi %12 oranında İşveren tarafından karşılanır.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4) SGK iadesi,  çalışılmayan süreye ait ödenmesi gereken GSS priminin, iadesi gereken işveren payından mahsup edilerek gerçekleşrtirilir.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5) SGK iadesi gerçekleştiğinde işveren payı gelir kaydedilir kişi payı kamu görevlisine iade edilir</a:t>
          </a:r>
        </a:p>
      </xdr:txBody>
    </xdr:sp>
    <xdr:clientData/>
  </xdr:twoCellAnchor>
  <xdr:twoCellAnchor>
    <xdr:from>
      <xdr:col>20</xdr:col>
      <xdr:colOff>47625</xdr:colOff>
      <xdr:row>61</xdr:row>
      <xdr:rowOff>304800</xdr:rowOff>
    </xdr:from>
    <xdr:to>
      <xdr:col>30</xdr:col>
      <xdr:colOff>393700</xdr:colOff>
      <xdr:row>62</xdr:row>
      <xdr:rowOff>166688</xdr:rowOff>
    </xdr:to>
    <xdr:sp macro="" textlink="">
      <xdr:nvSpPr>
        <xdr:cNvPr id="15" name="Yuvarlatılmış Dikdörtgen 14">
          <a:extLst>
            <a:ext uri="{FF2B5EF4-FFF2-40B4-BE49-F238E27FC236}">
              <a16:creationId xmlns:a16="http://schemas.microsoft.com/office/drawing/2014/main" id="{00000000-0008-0000-0A00-00000F000000}"/>
            </a:ext>
          </a:extLst>
        </xdr:cNvPr>
        <xdr:cNvSpPr/>
      </xdr:nvSpPr>
      <xdr:spPr>
        <a:xfrm>
          <a:off x="15392400" y="17249775"/>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19</xdr:col>
      <xdr:colOff>352425</xdr:colOff>
      <xdr:row>46</xdr:row>
      <xdr:rowOff>133350</xdr:rowOff>
    </xdr:from>
    <xdr:to>
      <xdr:col>34</xdr:col>
      <xdr:colOff>600075</xdr:colOff>
      <xdr:row>60</xdr:row>
      <xdr:rowOff>361950</xdr:rowOff>
    </xdr:to>
    <xdr:sp macro="" textlink="">
      <xdr:nvSpPr>
        <xdr:cNvPr id="16" name="Yuvarlatılmış Dikdörtgen 15">
          <a:extLst>
            <a:ext uri="{FF2B5EF4-FFF2-40B4-BE49-F238E27FC236}">
              <a16:creationId xmlns:a16="http://schemas.microsoft.com/office/drawing/2014/main" id="{00000000-0008-0000-0A00-000010000000}"/>
            </a:ext>
          </a:extLst>
        </xdr:cNvPr>
        <xdr:cNvSpPr/>
      </xdr:nvSpPr>
      <xdr:spPr>
        <a:xfrm>
          <a:off x="15297150" y="11239500"/>
          <a:ext cx="8810625" cy="546735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3 durumun aynı anda var olması durumunda, yersiz</a:t>
          </a:r>
          <a:r>
            <a:rPr lang="tr-TR" sz="1200" b="0" baseline="0">
              <a:solidFill>
                <a:schemeClr val="tx1"/>
              </a:solidFill>
              <a:latin typeface="Times New Roman" panose="02020603050405020304" pitchFamily="18" charset="0"/>
              <a:ea typeface="+mn-ea"/>
              <a:cs typeface="Times New Roman" panose="02020603050405020304" pitchFamily="18" charset="0"/>
            </a:rPr>
            <a:t>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0</xdr:rowOff>
    </xdr:from>
    <xdr:to>
      <xdr:col>31</xdr:col>
      <xdr:colOff>4685</xdr:colOff>
      <xdr:row>5</xdr:row>
      <xdr:rowOff>150586</xdr:rowOff>
    </xdr:to>
    <xdr:sp macro="" textlink="">
      <xdr:nvSpPr>
        <xdr:cNvPr id="9" name="Yuvarlatılmış Dikdörtgen 8">
          <a:extLst>
            <a:ext uri="{FF2B5EF4-FFF2-40B4-BE49-F238E27FC236}">
              <a16:creationId xmlns:a16="http://schemas.microsoft.com/office/drawing/2014/main" id="{00000000-0008-0000-0B00-000009000000}"/>
            </a:ext>
          </a:extLst>
        </xdr:cNvPr>
        <xdr:cNvSpPr/>
      </xdr:nvSpPr>
      <xdr:spPr>
        <a:xfrm>
          <a:off x="15144750" y="973667"/>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7</xdr:row>
      <xdr:rowOff>0</xdr:rowOff>
    </xdr:from>
    <xdr:to>
      <xdr:col>31</xdr:col>
      <xdr:colOff>16932</xdr:colOff>
      <xdr:row>10</xdr:row>
      <xdr:rowOff>106893</xdr:rowOff>
    </xdr:to>
    <xdr:sp macro="" textlink="">
      <xdr:nvSpPr>
        <xdr:cNvPr id="10" name="Yuvarlatılmış Dikdörtgen 9">
          <a:extLst>
            <a:ext uri="{FF2B5EF4-FFF2-40B4-BE49-F238E27FC236}">
              <a16:creationId xmlns:a16="http://schemas.microsoft.com/office/drawing/2014/main" id="{00000000-0008-0000-0B00-00000A000000}"/>
            </a:ext>
          </a:extLst>
        </xdr:cNvPr>
        <xdr:cNvSpPr/>
      </xdr:nvSpPr>
      <xdr:spPr>
        <a:xfrm>
          <a:off x="15144750" y="1957917"/>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22</xdr:row>
      <xdr:rowOff>0</xdr:rowOff>
    </xdr:from>
    <xdr:to>
      <xdr:col>31</xdr:col>
      <xdr:colOff>5820</xdr:colOff>
      <xdr:row>28</xdr:row>
      <xdr:rowOff>48683</xdr:rowOff>
    </xdr:to>
    <xdr:sp macro="" textlink="">
      <xdr:nvSpPr>
        <xdr:cNvPr id="12" name="Yuvarlatılmış Dikdörtgen 11">
          <a:extLst>
            <a:ext uri="{FF2B5EF4-FFF2-40B4-BE49-F238E27FC236}">
              <a16:creationId xmlns:a16="http://schemas.microsoft.com/office/drawing/2014/main" id="{00000000-0008-0000-0B00-00000C000000}"/>
            </a:ext>
          </a:extLst>
        </xdr:cNvPr>
        <xdr:cNvSpPr/>
      </xdr:nvSpPr>
      <xdr:spPr>
        <a:xfrm>
          <a:off x="15144750" y="5376333"/>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0</xdr:colOff>
      <xdr:row>41</xdr:row>
      <xdr:rowOff>0</xdr:rowOff>
    </xdr:from>
    <xdr:to>
      <xdr:col>30</xdr:col>
      <xdr:colOff>585259</xdr:colOff>
      <xdr:row>45</xdr:row>
      <xdr:rowOff>32810</xdr:rowOff>
    </xdr:to>
    <xdr:sp macro="" textlink="">
      <xdr:nvSpPr>
        <xdr:cNvPr id="13" name="Yuvarlatılmış Dikdörtgen 12">
          <a:extLst>
            <a:ext uri="{FF2B5EF4-FFF2-40B4-BE49-F238E27FC236}">
              <a16:creationId xmlns:a16="http://schemas.microsoft.com/office/drawing/2014/main" id="{00000000-0008-0000-0B00-00000D000000}"/>
            </a:ext>
          </a:extLst>
        </xdr:cNvPr>
        <xdr:cNvSpPr/>
      </xdr:nvSpPr>
      <xdr:spPr>
        <a:xfrm>
          <a:off x="15144750" y="9228667"/>
          <a:ext cx="6279092" cy="168381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3)Çalışılmayan süreye ait GSS primi %12 oranında İşveren tarafından karşılanır.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4) SGK iadesi,  çalışılmayan süreye ait ödenmesi gereken GSS priminin, iadesi gereken işveren payından mahsup edilerek gerçekleşrtirilir.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5) SGK iadesi gerçekleştiğinde işveren payı gelir kaydedilir kişi payı kamu görevlisine iade edilir</a:t>
          </a:r>
        </a:p>
      </xdr:txBody>
    </xdr:sp>
    <xdr:clientData/>
  </xdr:twoCellAnchor>
  <xdr:twoCellAnchor>
    <xdr:from>
      <xdr:col>20</xdr:col>
      <xdr:colOff>31749</xdr:colOff>
      <xdr:row>59</xdr:row>
      <xdr:rowOff>0</xdr:rowOff>
    </xdr:from>
    <xdr:to>
      <xdr:col>30</xdr:col>
      <xdr:colOff>408516</xdr:colOff>
      <xdr:row>60</xdr:row>
      <xdr:rowOff>218546</xdr:rowOff>
    </xdr:to>
    <xdr:sp macro="" textlink="">
      <xdr:nvSpPr>
        <xdr:cNvPr id="8" name="Yuvarlatılmış Dikdörtgen 7">
          <a:extLst>
            <a:ext uri="{FF2B5EF4-FFF2-40B4-BE49-F238E27FC236}">
              <a16:creationId xmlns:a16="http://schemas.microsoft.com/office/drawing/2014/main" id="{00000000-0008-0000-0B00-000008000000}"/>
            </a:ext>
          </a:extLst>
        </xdr:cNvPr>
        <xdr:cNvSpPr/>
      </xdr:nvSpPr>
      <xdr:spPr>
        <a:xfrm>
          <a:off x="15176499" y="15917333"/>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31750</xdr:colOff>
      <xdr:row>46</xdr:row>
      <xdr:rowOff>0</xdr:rowOff>
    </xdr:from>
    <xdr:to>
      <xdr:col>31</xdr:col>
      <xdr:colOff>579966</xdr:colOff>
      <xdr:row>58</xdr:row>
      <xdr:rowOff>1386417</xdr:rowOff>
    </xdr:to>
    <xdr:sp macro="" textlink="">
      <xdr:nvSpPr>
        <xdr:cNvPr id="11" name="Yuvarlatılmış Dikdörtgen 10">
          <a:extLst>
            <a:ext uri="{FF2B5EF4-FFF2-40B4-BE49-F238E27FC236}">
              <a16:creationId xmlns:a16="http://schemas.microsoft.com/office/drawing/2014/main" id="{00000000-0008-0000-0B00-00000B000000}"/>
            </a:ext>
          </a:extLst>
        </xdr:cNvPr>
        <xdr:cNvSpPr/>
      </xdr:nvSpPr>
      <xdr:spPr>
        <a:xfrm>
          <a:off x="15176500" y="11070167"/>
          <a:ext cx="6855883" cy="439208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381000</xdr:colOff>
      <xdr:row>3</xdr:row>
      <xdr:rowOff>328084</xdr:rowOff>
    </xdr:from>
    <xdr:to>
      <xdr:col>30</xdr:col>
      <xdr:colOff>587375</xdr:colOff>
      <xdr:row>14</xdr:row>
      <xdr:rowOff>60326</xdr:rowOff>
    </xdr:to>
    <xdr:sp macro="" textlink="">
      <xdr:nvSpPr>
        <xdr:cNvPr id="9" name="Yuvarlatılmış Dikdörtgen 8">
          <a:extLst>
            <a:ext uri="{FF2B5EF4-FFF2-40B4-BE49-F238E27FC236}">
              <a16:creationId xmlns:a16="http://schemas.microsoft.com/office/drawing/2014/main" id="{00000000-0008-0000-0C00-000009000000}"/>
            </a:ext>
          </a:extLst>
        </xdr:cNvPr>
        <xdr:cNvSpPr/>
      </xdr:nvSpPr>
      <xdr:spPr>
        <a:xfrm>
          <a:off x="15017750" y="1645709"/>
          <a:ext cx="6350000" cy="204999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0">
              <a:solidFill>
                <a:srgbClr val="0070C0"/>
              </a:solidFill>
            </a:rPr>
            <a:t>!!!!!! 5510 SAYILI  KANUNA TABİ VE BAKMAKLA YÜKÜMLÜ OLDUĞU KİMSENİN BULUNDUĞU</a:t>
          </a:r>
          <a:r>
            <a:rPr lang="tr-TR" sz="1400" b="0" baseline="0">
              <a:solidFill>
                <a:srgbClr val="0070C0"/>
              </a:solidFill>
            </a:rPr>
            <a:t> KAMU GÖREVLİSİNİN  ASKERE GİTMESİ DURUMUNDA HAZIRLANACAK AYLIKLARDAN GERİ ALINACAK TUTARI HESAPLAMA TABLOSU, 5510 SAYILI KANUNA TABİ OLAN KAMU GÖREVLİSİNİN AYLIKSIZ İZNE AYRILMASI DURUMUNDA HAZIRLANACAK AYLIKLARDAN GERİ ALINACAK TUTARI HESAPLAMA TABLOSU İLE AYNIDIR.!!!!!</a:t>
          </a:r>
          <a:endParaRPr lang="tr-TR" sz="1400" b="0">
            <a:solidFill>
              <a:srgbClr val="0070C0"/>
            </a:solidFill>
          </a:endParaRPr>
        </a:p>
      </xdr:txBody>
    </xdr:sp>
    <xdr:clientData/>
  </xdr:twoCellAnchor>
  <xdr:twoCellAnchor>
    <xdr:from>
      <xdr:col>20</xdr:col>
      <xdr:colOff>0</xdr:colOff>
      <xdr:row>16</xdr:row>
      <xdr:rowOff>0</xdr:rowOff>
    </xdr:from>
    <xdr:to>
      <xdr:col>30</xdr:col>
      <xdr:colOff>521152</xdr:colOff>
      <xdr:row>18</xdr:row>
      <xdr:rowOff>10886</xdr:rowOff>
    </xdr:to>
    <xdr:sp macro="" textlink="">
      <xdr:nvSpPr>
        <xdr:cNvPr id="11" name="Yuvarlatılmış Dikdörtgen 10">
          <a:extLst>
            <a:ext uri="{FF2B5EF4-FFF2-40B4-BE49-F238E27FC236}">
              <a16:creationId xmlns:a16="http://schemas.microsoft.com/office/drawing/2014/main" id="{00000000-0008-0000-0C00-00000B000000}"/>
            </a:ext>
          </a:extLst>
        </xdr:cNvPr>
        <xdr:cNvSpPr/>
      </xdr:nvSpPr>
      <xdr:spPr>
        <a:xfrm>
          <a:off x="15097125" y="4010025"/>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19</xdr:row>
      <xdr:rowOff>0</xdr:rowOff>
    </xdr:from>
    <xdr:to>
      <xdr:col>30</xdr:col>
      <xdr:colOff>533399</xdr:colOff>
      <xdr:row>21</xdr:row>
      <xdr:rowOff>297393</xdr:rowOff>
    </xdr:to>
    <xdr:sp macro="" textlink="">
      <xdr:nvSpPr>
        <xdr:cNvPr id="12" name="Yuvarlatılmış Dikdörtgen 11">
          <a:extLst>
            <a:ext uri="{FF2B5EF4-FFF2-40B4-BE49-F238E27FC236}">
              <a16:creationId xmlns:a16="http://schemas.microsoft.com/office/drawing/2014/main" id="{00000000-0008-0000-0C00-00000C000000}"/>
            </a:ext>
          </a:extLst>
        </xdr:cNvPr>
        <xdr:cNvSpPr/>
      </xdr:nvSpPr>
      <xdr:spPr>
        <a:xfrm>
          <a:off x="15097125" y="495300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23</xdr:row>
      <xdr:rowOff>0</xdr:rowOff>
    </xdr:from>
    <xdr:to>
      <xdr:col>30</xdr:col>
      <xdr:colOff>522287</xdr:colOff>
      <xdr:row>29</xdr:row>
      <xdr:rowOff>44450</xdr:rowOff>
    </xdr:to>
    <xdr:sp macro="" textlink="">
      <xdr:nvSpPr>
        <xdr:cNvPr id="13" name="Yuvarlatılmış Dikdörtgen 12">
          <a:extLst>
            <a:ext uri="{FF2B5EF4-FFF2-40B4-BE49-F238E27FC236}">
              <a16:creationId xmlns:a16="http://schemas.microsoft.com/office/drawing/2014/main" id="{00000000-0008-0000-0C00-00000D000000}"/>
            </a:ext>
          </a:extLst>
        </xdr:cNvPr>
        <xdr:cNvSpPr/>
      </xdr:nvSpPr>
      <xdr:spPr>
        <a:xfrm>
          <a:off x="15097125" y="6048375"/>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19</xdr:col>
      <xdr:colOff>381000</xdr:colOff>
      <xdr:row>39</xdr:row>
      <xdr:rowOff>95250</xdr:rowOff>
    </xdr:from>
    <xdr:to>
      <xdr:col>30</xdr:col>
      <xdr:colOff>468842</xdr:colOff>
      <xdr:row>43</xdr:row>
      <xdr:rowOff>93135</xdr:rowOff>
    </xdr:to>
    <xdr:sp macro="" textlink="">
      <xdr:nvSpPr>
        <xdr:cNvPr id="14" name="Yuvarlatılmış Dikdörtgen 13">
          <a:extLst>
            <a:ext uri="{FF2B5EF4-FFF2-40B4-BE49-F238E27FC236}">
              <a16:creationId xmlns:a16="http://schemas.microsoft.com/office/drawing/2014/main" id="{00000000-0008-0000-0C00-00000E000000}"/>
            </a:ext>
          </a:extLst>
        </xdr:cNvPr>
        <xdr:cNvSpPr/>
      </xdr:nvSpPr>
      <xdr:spPr>
        <a:xfrm>
          <a:off x="12506325" y="9344025"/>
          <a:ext cx="6279092" cy="177906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3)Çalışılmayan süreye ait GSS primi %12 oranında İşveren tarafından karşılanır.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4) SGK iadesi,  çalışılmayan süreye ait ödenmesi gereken GSS priminin, iadesi gereken işveren payından mahsup edilerek gerçekleşrtirilir.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5) SGK iadesi gerçekleştiğinde işveren payı gelir kaydedilir kişi payı kamu görevlisine iade edilir</a:t>
          </a:r>
        </a:p>
      </xdr:txBody>
    </xdr:sp>
    <xdr:clientData/>
  </xdr:twoCellAnchor>
  <xdr:twoCellAnchor>
    <xdr:from>
      <xdr:col>20</xdr:col>
      <xdr:colOff>9525</xdr:colOff>
      <xdr:row>59</xdr:row>
      <xdr:rowOff>9525</xdr:rowOff>
    </xdr:from>
    <xdr:to>
      <xdr:col>30</xdr:col>
      <xdr:colOff>288925</xdr:colOff>
      <xdr:row>61</xdr:row>
      <xdr:rowOff>33338</xdr:rowOff>
    </xdr:to>
    <xdr:sp macro="" textlink="">
      <xdr:nvSpPr>
        <xdr:cNvPr id="10" name="Yuvarlatılmış Dikdörtgen 9">
          <a:extLst>
            <a:ext uri="{FF2B5EF4-FFF2-40B4-BE49-F238E27FC236}">
              <a16:creationId xmlns:a16="http://schemas.microsoft.com/office/drawing/2014/main" id="{00000000-0008-0000-0C00-00000A000000}"/>
            </a:ext>
          </a:extLst>
        </xdr:cNvPr>
        <xdr:cNvSpPr/>
      </xdr:nvSpPr>
      <xdr:spPr>
        <a:xfrm>
          <a:off x="15106650" y="16278225"/>
          <a:ext cx="6070600" cy="871538"/>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12700</xdr:colOff>
      <xdr:row>44</xdr:row>
      <xdr:rowOff>47625</xdr:rowOff>
    </xdr:from>
    <xdr:to>
      <xdr:col>30</xdr:col>
      <xdr:colOff>574674</xdr:colOff>
      <xdr:row>58</xdr:row>
      <xdr:rowOff>1714500</xdr:rowOff>
    </xdr:to>
    <xdr:sp macro="" textlink="">
      <xdr:nvSpPr>
        <xdr:cNvPr id="16" name="Yuvarlatılmış Dikdörtgen 15">
          <a:extLst>
            <a:ext uri="{FF2B5EF4-FFF2-40B4-BE49-F238E27FC236}">
              <a16:creationId xmlns:a16="http://schemas.microsoft.com/office/drawing/2014/main" id="{00000000-0008-0000-0C00-000010000000}"/>
            </a:ext>
          </a:extLst>
        </xdr:cNvPr>
        <xdr:cNvSpPr/>
      </xdr:nvSpPr>
      <xdr:spPr>
        <a:xfrm>
          <a:off x="12585700" y="11350625"/>
          <a:ext cx="6365874" cy="498157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22</xdr:col>
      <xdr:colOff>15874</xdr:colOff>
      <xdr:row>39</xdr:row>
      <xdr:rowOff>205315</xdr:rowOff>
    </xdr:from>
    <xdr:to>
      <xdr:col>33</xdr:col>
      <xdr:colOff>606424</xdr:colOff>
      <xdr:row>49</xdr:row>
      <xdr:rowOff>95250</xdr:rowOff>
    </xdr:to>
    <xdr:sp macro="" textlink="">
      <xdr:nvSpPr>
        <xdr:cNvPr id="8" name="Yuvarlatılmış Dikdörtgen 7">
          <a:extLst>
            <a:ext uri="{FF2B5EF4-FFF2-40B4-BE49-F238E27FC236}">
              <a16:creationId xmlns:a16="http://schemas.microsoft.com/office/drawing/2014/main" id="{00000000-0008-0000-0D00-000008000000}"/>
            </a:ext>
          </a:extLst>
        </xdr:cNvPr>
        <xdr:cNvSpPr/>
      </xdr:nvSpPr>
      <xdr:spPr>
        <a:xfrm>
          <a:off x="18049874" y="9275232"/>
          <a:ext cx="7025217" cy="265218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1) </a:t>
          </a:r>
          <a:r>
            <a:rPr lang="tr-TR" sz="1200" b="0" noProof="0">
              <a:solidFill>
                <a:schemeClr val="tx1"/>
              </a:solidFill>
              <a:latin typeface="Times New Roman" panose="02020603050405020304" pitchFamily="18" charset="0"/>
              <a:ea typeface="+mn-ea"/>
              <a:cs typeface="Times New Roman" panose="02020603050405020304" pitchFamily="18" charset="0"/>
            </a:rPr>
            <a:t>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noProof="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3) Çalışılmayan süreye ait GSS primi %12 oranında İşveren tarafından karşılanır.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4) </a:t>
          </a:r>
          <a:r>
            <a:rPr lang="tr-TR" sz="1200" b="0">
              <a:solidFill>
                <a:schemeClr val="tx1"/>
              </a:solidFill>
              <a:latin typeface="Times New Roman" panose="02020603050405020304" pitchFamily="18" charset="0"/>
              <a:ea typeface="+mn-ea"/>
              <a:cs typeface="Times New Roman" panose="02020603050405020304" pitchFamily="18" charset="0"/>
            </a:rPr>
            <a:t>Tabloda "Ödenmesi gereken prim" başlığı altında yer alan devlet payı toplamı ile Dev. Tar. Karş. Gereken GSS Prim Tutarının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 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devlet payı toplamından  Dev. Tar. Karş. Gereken GSS Prim Tutarının  çıkarılmasıyla bulunan tutarı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7) Tabloda "Hak edilmeyen" başlığı altında yer alan kişi payı  toplamı kamu görevlisinin borcunu azaltıcı unsur olarak dikkate alınır.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400" b="0">
            <a:solidFill>
              <a:schemeClr val="tx1"/>
            </a:solidFill>
            <a:latin typeface="+mn-lt"/>
            <a:ea typeface="+mn-ea"/>
            <a:cs typeface="+mn-cs"/>
          </a:endParaRPr>
        </a:p>
      </xdr:txBody>
    </xdr:sp>
    <xdr:clientData/>
  </xdr:twoCellAnchor>
  <xdr:twoCellAnchor>
    <xdr:from>
      <xdr:col>22</xdr:col>
      <xdr:colOff>0</xdr:colOff>
      <xdr:row>3</xdr:row>
      <xdr:rowOff>0</xdr:rowOff>
    </xdr:from>
    <xdr:to>
      <xdr:col>32</xdr:col>
      <xdr:colOff>491519</xdr:colOff>
      <xdr:row>5</xdr:row>
      <xdr:rowOff>150586</xdr:rowOff>
    </xdr:to>
    <xdr:sp macro="" textlink="">
      <xdr:nvSpPr>
        <xdr:cNvPr id="9" name="Yuvarlatılmış Dikdörtgen 8">
          <a:extLst>
            <a:ext uri="{FF2B5EF4-FFF2-40B4-BE49-F238E27FC236}">
              <a16:creationId xmlns:a16="http://schemas.microsoft.com/office/drawing/2014/main" id="{00000000-0008-0000-0D00-000009000000}"/>
            </a:ext>
          </a:extLst>
        </xdr:cNvPr>
        <xdr:cNvSpPr/>
      </xdr:nvSpPr>
      <xdr:spPr>
        <a:xfrm>
          <a:off x="18034000" y="1259417"/>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22</xdr:col>
      <xdr:colOff>0</xdr:colOff>
      <xdr:row>7</xdr:row>
      <xdr:rowOff>0</xdr:rowOff>
    </xdr:from>
    <xdr:to>
      <xdr:col>32</xdr:col>
      <xdr:colOff>503766</xdr:colOff>
      <xdr:row>10</xdr:row>
      <xdr:rowOff>106893</xdr:rowOff>
    </xdr:to>
    <xdr:sp macro="" textlink="">
      <xdr:nvSpPr>
        <xdr:cNvPr id="10" name="Yuvarlatılmış Dikdörtgen 9">
          <a:extLst>
            <a:ext uri="{FF2B5EF4-FFF2-40B4-BE49-F238E27FC236}">
              <a16:creationId xmlns:a16="http://schemas.microsoft.com/office/drawing/2014/main" id="{00000000-0008-0000-0D00-00000A000000}"/>
            </a:ext>
          </a:extLst>
        </xdr:cNvPr>
        <xdr:cNvSpPr/>
      </xdr:nvSpPr>
      <xdr:spPr>
        <a:xfrm>
          <a:off x="18034000" y="2243667"/>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22</xdr:col>
      <xdr:colOff>0</xdr:colOff>
      <xdr:row>22</xdr:row>
      <xdr:rowOff>0</xdr:rowOff>
    </xdr:from>
    <xdr:to>
      <xdr:col>32</xdr:col>
      <xdr:colOff>492654</xdr:colOff>
      <xdr:row>28</xdr:row>
      <xdr:rowOff>48683</xdr:rowOff>
    </xdr:to>
    <xdr:sp macro="" textlink="">
      <xdr:nvSpPr>
        <xdr:cNvPr id="11" name="Yuvarlatılmış Dikdörtgen 10">
          <a:extLst>
            <a:ext uri="{FF2B5EF4-FFF2-40B4-BE49-F238E27FC236}">
              <a16:creationId xmlns:a16="http://schemas.microsoft.com/office/drawing/2014/main" id="{00000000-0008-0000-0D00-00000B000000}"/>
            </a:ext>
          </a:extLst>
        </xdr:cNvPr>
        <xdr:cNvSpPr/>
      </xdr:nvSpPr>
      <xdr:spPr>
        <a:xfrm>
          <a:off x="18034000" y="5662083"/>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22</xdr:col>
      <xdr:colOff>12701</xdr:colOff>
      <xdr:row>49</xdr:row>
      <xdr:rowOff>349249</xdr:rowOff>
    </xdr:from>
    <xdr:to>
      <xdr:col>36</xdr:col>
      <xdr:colOff>595841</xdr:colOff>
      <xdr:row>61</xdr:row>
      <xdr:rowOff>342900</xdr:rowOff>
    </xdr:to>
    <xdr:sp macro="" textlink="">
      <xdr:nvSpPr>
        <xdr:cNvPr id="12" name="Yuvarlatılmış Dikdörtgen 11">
          <a:extLst>
            <a:ext uri="{FF2B5EF4-FFF2-40B4-BE49-F238E27FC236}">
              <a16:creationId xmlns:a16="http://schemas.microsoft.com/office/drawing/2014/main" id="{00000000-0008-0000-0D00-00000C000000}"/>
            </a:ext>
          </a:extLst>
        </xdr:cNvPr>
        <xdr:cNvSpPr/>
      </xdr:nvSpPr>
      <xdr:spPr>
        <a:xfrm>
          <a:off x="18046701" y="12223749"/>
          <a:ext cx="8825440" cy="516255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3 durumun aynı anda var olması durumunda, yersiz</a:t>
          </a:r>
          <a:r>
            <a:rPr lang="tr-TR" sz="1200" b="0" baseline="0">
              <a:solidFill>
                <a:schemeClr val="tx1"/>
              </a:solidFill>
              <a:latin typeface="Times New Roman" panose="02020603050405020304" pitchFamily="18" charset="0"/>
              <a:ea typeface="+mn-ea"/>
              <a:cs typeface="Times New Roman" panose="02020603050405020304" pitchFamily="18" charset="0"/>
            </a:rPr>
            <a:t>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twoCellAnchor>
    <xdr:from>
      <xdr:col>22</xdr:col>
      <xdr:colOff>50798</xdr:colOff>
      <xdr:row>62</xdr:row>
      <xdr:rowOff>114300</xdr:rowOff>
    </xdr:from>
    <xdr:to>
      <xdr:col>32</xdr:col>
      <xdr:colOff>300565</xdr:colOff>
      <xdr:row>62</xdr:row>
      <xdr:rowOff>576263</xdr:rowOff>
    </xdr:to>
    <xdr:sp macro="" textlink="">
      <xdr:nvSpPr>
        <xdr:cNvPr id="14" name="Yuvarlatılmış Dikdörtgen 13">
          <a:extLst>
            <a:ext uri="{FF2B5EF4-FFF2-40B4-BE49-F238E27FC236}">
              <a16:creationId xmlns:a16="http://schemas.microsoft.com/office/drawing/2014/main" id="{00000000-0008-0000-0D00-00000E000000}"/>
            </a:ext>
          </a:extLst>
        </xdr:cNvPr>
        <xdr:cNvSpPr/>
      </xdr:nvSpPr>
      <xdr:spPr>
        <a:xfrm>
          <a:off x="18084798" y="17754600"/>
          <a:ext cx="6053667"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333375</xdr:colOff>
      <xdr:row>1</xdr:row>
      <xdr:rowOff>250030</xdr:rowOff>
    </xdr:from>
    <xdr:to>
      <xdr:col>33</xdr:col>
      <xdr:colOff>533929</xdr:colOff>
      <xdr:row>11</xdr:row>
      <xdr:rowOff>78581</xdr:rowOff>
    </xdr:to>
    <xdr:sp macro="" textlink="">
      <xdr:nvSpPr>
        <xdr:cNvPr id="9" name="Yuvarlatılmış Dikdörtgen 8">
          <a:extLst>
            <a:ext uri="{FF2B5EF4-FFF2-40B4-BE49-F238E27FC236}">
              <a16:creationId xmlns:a16="http://schemas.microsoft.com/office/drawing/2014/main" id="{00000000-0008-0000-0E00-000009000000}"/>
            </a:ext>
          </a:extLst>
        </xdr:cNvPr>
        <xdr:cNvSpPr/>
      </xdr:nvSpPr>
      <xdr:spPr>
        <a:xfrm>
          <a:off x="17907000" y="750093"/>
          <a:ext cx="7118085" cy="2055019"/>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0">
              <a:solidFill>
                <a:srgbClr val="0070C0"/>
              </a:solidFill>
            </a:rPr>
            <a:t>!!!!!! 5510 SAYILI  KANUNA TABİ VE BAKMAKLA YÜKÜMLÜ OLDUĞU KİMSENİN BULUNDUĞU</a:t>
          </a:r>
          <a:r>
            <a:rPr lang="tr-TR" sz="1400" b="0" baseline="0">
              <a:solidFill>
                <a:srgbClr val="0070C0"/>
              </a:solidFill>
            </a:rPr>
            <a:t> KAMU GÖREVLİSİNİN  ASKERE GİTMESİ DURUMUNDA HAZIRLANACAK AYLIKLARDAN GERİ ALINACAK TUTARI HESAPLAMA TABLOSU, 5510 SAYILI KANUNA TABİ OLAN KAMU GÖREVLİSİNİN AYLIKSIZ İZNE AYRILMASI DURUMUNDA HAZIRLANACAK AYLIKLARDAN GERİ ALINACAK TUTARI HESAPLAMA TABLOSU İLE AYNIDIR.!!!!!</a:t>
          </a:r>
          <a:endParaRPr lang="tr-TR" sz="1400" b="0">
            <a:solidFill>
              <a:srgbClr val="0070C0"/>
            </a:solidFill>
          </a:endParaRPr>
        </a:p>
      </xdr:txBody>
    </xdr:sp>
    <xdr:clientData/>
  </xdr:twoCellAnchor>
  <xdr:twoCellAnchor>
    <xdr:from>
      <xdr:col>22</xdr:col>
      <xdr:colOff>0</xdr:colOff>
      <xdr:row>13</xdr:row>
      <xdr:rowOff>0</xdr:rowOff>
    </xdr:from>
    <xdr:to>
      <xdr:col>32</xdr:col>
      <xdr:colOff>406852</xdr:colOff>
      <xdr:row>16</xdr:row>
      <xdr:rowOff>3742</xdr:rowOff>
    </xdr:to>
    <xdr:sp macro="" textlink="">
      <xdr:nvSpPr>
        <xdr:cNvPr id="10" name="Yuvarlatılmış Dikdörtgen 9">
          <a:extLst>
            <a:ext uri="{FF2B5EF4-FFF2-40B4-BE49-F238E27FC236}">
              <a16:creationId xmlns:a16="http://schemas.microsoft.com/office/drawing/2014/main" id="{00000000-0008-0000-0E00-00000A000000}"/>
            </a:ext>
          </a:extLst>
        </xdr:cNvPr>
        <xdr:cNvSpPr/>
      </xdr:nvSpPr>
      <xdr:spPr>
        <a:xfrm>
          <a:off x="17978438" y="3107531"/>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22</xdr:col>
      <xdr:colOff>0</xdr:colOff>
      <xdr:row>17</xdr:row>
      <xdr:rowOff>0</xdr:rowOff>
    </xdr:from>
    <xdr:to>
      <xdr:col>32</xdr:col>
      <xdr:colOff>419099</xdr:colOff>
      <xdr:row>20</xdr:row>
      <xdr:rowOff>94987</xdr:rowOff>
    </xdr:to>
    <xdr:sp macro="" textlink="">
      <xdr:nvSpPr>
        <xdr:cNvPr id="11" name="Yuvarlatılmış Dikdörtgen 10">
          <a:extLst>
            <a:ext uri="{FF2B5EF4-FFF2-40B4-BE49-F238E27FC236}">
              <a16:creationId xmlns:a16="http://schemas.microsoft.com/office/drawing/2014/main" id="{00000000-0008-0000-0E00-00000B000000}"/>
            </a:ext>
          </a:extLst>
        </xdr:cNvPr>
        <xdr:cNvSpPr/>
      </xdr:nvSpPr>
      <xdr:spPr>
        <a:xfrm>
          <a:off x="17978438" y="4226719"/>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22</xdr:col>
      <xdr:colOff>0</xdr:colOff>
      <xdr:row>24</xdr:row>
      <xdr:rowOff>0</xdr:rowOff>
    </xdr:from>
    <xdr:to>
      <xdr:col>32</xdr:col>
      <xdr:colOff>407987</xdr:colOff>
      <xdr:row>30</xdr:row>
      <xdr:rowOff>30163</xdr:rowOff>
    </xdr:to>
    <xdr:sp macro="" textlink="">
      <xdr:nvSpPr>
        <xdr:cNvPr id="12" name="Yuvarlatılmış Dikdörtgen 11">
          <a:extLst>
            <a:ext uri="{FF2B5EF4-FFF2-40B4-BE49-F238E27FC236}">
              <a16:creationId xmlns:a16="http://schemas.microsoft.com/office/drawing/2014/main" id="{00000000-0008-0000-0E00-00000C000000}"/>
            </a:ext>
          </a:extLst>
        </xdr:cNvPr>
        <xdr:cNvSpPr/>
      </xdr:nvSpPr>
      <xdr:spPr>
        <a:xfrm>
          <a:off x="17978438" y="5881688"/>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22</xdr:col>
      <xdr:colOff>0</xdr:colOff>
      <xdr:row>40</xdr:row>
      <xdr:rowOff>1</xdr:rowOff>
    </xdr:from>
    <xdr:to>
      <xdr:col>33</xdr:col>
      <xdr:colOff>512499</xdr:colOff>
      <xdr:row>48</xdr:row>
      <xdr:rowOff>127001</xdr:rowOff>
    </xdr:to>
    <xdr:sp macro="" textlink="">
      <xdr:nvSpPr>
        <xdr:cNvPr id="13" name="Yuvarlatılmış Dikdörtgen 12">
          <a:extLst>
            <a:ext uri="{FF2B5EF4-FFF2-40B4-BE49-F238E27FC236}">
              <a16:creationId xmlns:a16="http://schemas.microsoft.com/office/drawing/2014/main" id="{00000000-0008-0000-0E00-00000D000000}"/>
            </a:ext>
          </a:extLst>
        </xdr:cNvPr>
        <xdr:cNvSpPr/>
      </xdr:nvSpPr>
      <xdr:spPr>
        <a:xfrm>
          <a:off x="12598400" y="9385301"/>
          <a:ext cx="7040299" cy="28194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1) </a:t>
          </a:r>
          <a:r>
            <a:rPr lang="tr-TR" sz="1200" b="0" noProof="0">
              <a:solidFill>
                <a:schemeClr val="tx1"/>
              </a:solidFill>
              <a:latin typeface="Times New Roman" panose="02020603050405020304" pitchFamily="18" charset="0"/>
              <a:ea typeface="+mn-ea"/>
              <a:cs typeface="Times New Roman" panose="02020603050405020304" pitchFamily="18" charset="0"/>
            </a:rPr>
            <a:t>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noProof="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3) Çalışılmayan süreye ait GSS primi %12 oranında İşveren tarafından karşılanır.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4) </a:t>
          </a:r>
          <a:r>
            <a:rPr lang="tr-TR" sz="1200" b="0">
              <a:solidFill>
                <a:schemeClr val="tx1"/>
              </a:solidFill>
              <a:latin typeface="Times New Roman" panose="02020603050405020304" pitchFamily="18" charset="0"/>
              <a:ea typeface="+mn-ea"/>
              <a:cs typeface="Times New Roman" panose="02020603050405020304" pitchFamily="18" charset="0"/>
            </a:rPr>
            <a:t>Tabloda "Ödenmesi gereken prim" başlığı altında yer alan devlet payı toplamı ile Dev. Tar. Karş. Gereken GSS Prim Tutarının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 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devlet payı toplamından  Dev. Tar. Karş. Gereken GSS Prim Tutarının  çıkarılmasıyla bulunan tutarı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7) Tabloda "Hak edilmeyen" başlığı altında yer alan kişi payı  toplamı kamu görevlisinin borcunu azaltıcı unsur olarak dikkate alınır.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400" b="0">
            <a:solidFill>
              <a:schemeClr val="tx1"/>
            </a:solidFill>
            <a:latin typeface="+mn-lt"/>
            <a:ea typeface="+mn-ea"/>
            <a:cs typeface="+mn-cs"/>
          </a:endParaRPr>
        </a:p>
      </xdr:txBody>
    </xdr:sp>
    <xdr:clientData/>
  </xdr:twoCellAnchor>
  <xdr:twoCellAnchor>
    <xdr:from>
      <xdr:col>22</xdr:col>
      <xdr:colOff>66674</xdr:colOff>
      <xdr:row>62</xdr:row>
      <xdr:rowOff>403225</xdr:rowOff>
    </xdr:from>
    <xdr:to>
      <xdr:col>32</xdr:col>
      <xdr:colOff>203993</xdr:colOff>
      <xdr:row>62</xdr:row>
      <xdr:rowOff>1047750</xdr:rowOff>
    </xdr:to>
    <xdr:sp macro="" textlink="">
      <xdr:nvSpPr>
        <xdr:cNvPr id="16" name="Yuvarlatılmış Dikdörtgen 15">
          <a:extLst>
            <a:ext uri="{FF2B5EF4-FFF2-40B4-BE49-F238E27FC236}">
              <a16:creationId xmlns:a16="http://schemas.microsoft.com/office/drawing/2014/main" id="{00000000-0008-0000-0E00-000010000000}"/>
            </a:ext>
          </a:extLst>
        </xdr:cNvPr>
        <xdr:cNvSpPr/>
      </xdr:nvSpPr>
      <xdr:spPr>
        <a:xfrm>
          <a:off x="12630149" y="19072225"/>
          <a:ext cx="6042819" cy="64452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22</xdr:col>
      <xdr:colOff>25400</xdr:colOff>
      <xdr:row>51</xdr:row>
      <xdr:rowOff>154783</xdr:rowOff>
    </xdr:from>
    <xdr:to>
      <xdr:col>36</xdr:col>
      <xdr:colOff>531018</xdr:colOff>
      <xdr:row>62</xdr:row>
      <xdr:rowOff>88900</xdr:rowOff>
    </xdr:to>
    <xdr:sp macro="" textlink="">
      <xdr:nvSpPr>
        <xdr:cNvPr id="15" name="Yuvarlatılmış Dikdörtgen 14">
          <a:extLst>
            <a:ext uri="{FF2B5EF4-FFF2-40B4-BE49-F238E27FC236}">
              <a16:creationId xmlns:a16="http://schemas.microsoft.com/office/drawing/2014/main" id="{00000000-0008-0000-0E00-00000F000000}"/>
            </a:ext>
          </a:extLst>
        </xdr:cNvPr>
        <xdr:cNvSpPr/>
      </xdr:nvSpPr>
      <xdr:spPr>
        <a:xfrm>
          <a:off x="12623800" y="12829383"/>
          <a:ext cx="8862218" cy="506491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3 durumun aynı anda var olması durumunda, yersiz</a:t>
          </a:r>
          <a:r>
            <a:rPr lang="tr-TR" sz="1200" b="0" baseline="0">
              <a:solidFill>
                <a:schemeClr val="tx1"/>
              </a:solidFill>
              <a:latin typeface="Times New Roman" panose="02020603050405020304" pitchFamily="18" charset="0"/>
              <a:ea typeface="+mn-ea"/>
              <a:cs typeface="Times New Roman" panose="02020603050405020304" pitchFamily="18" charset="0"/>
            </a:rPr>
            <a:t>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0</xdr:colOff>
      <xdr:row>4</xdr:row>
      <xdr:rowOff>0</xdr:rowOff>
    </xdr:from>
    <xdr:to>
      <xdr:col>32</xdr:col>
      <xdr:colOff>492577</xdr:colOff>
      <xdr:row>7</xdr:row>
      <xdr:rowOff>182336</xdr:rowOff>
    </xdr:to>
    <xdr:sp macro="" textlink="">
      <xdr:nvSpPr>
        <xdr:cNvPr id="9" name="Yuvarlatılmış Dikdörtgen 8">
          <a:extLst>
            <a:ext uri="{FF2B5EF4-FFF2-40B4-BE49-F238E27FC236}">
              <a16:creationId xmlns:a16="http://schemas.microsoft.com/office/drawing/2014/main" id="{00000000-0008-0000-0F00-000009000000}"/>
            </a:ext>
          </a:extLst>
        </xdr:cNvPr>
        <xdr:cNvSpPr/>
      </xdr:nvSpPr>
      <xdr:spPr>
        <a:xfrm>
          <a:off x="14830425" y="1352550"/>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22</xdr:col>
      <xdr:colOff>0</xdr:colOff>
      <xdr:row>9</xdr:row>
      <xdr:rowOff>0</xdr:rowOff>
    </xdr:from>
    <xdr:to>
      <xdr:col>32</xdr:col>
      <xdr:colOff>504824</xdr:colOff>
      <xdr:row>12</xdr:row>
      <xdr:rowOff>106893</xdr:rowOff>
    </xdr:to>
    <xdr:sp macro="" textlink="">
      <xdr:nvSpPr>
        <xdr:cNvPr id="11" name="Yuvarlatılmış Dikdörtgen 10">
          <a:extLst>
            <a:ext uri="{FF2B5EF4-FFF2-40B4-BE49-F238E27FC236}">
              <a16:creationId xmlns:a16="http://schemas.microsoft.com/office/drawing/2014/main" id="{00000000-0008-0000-0F00-00000B000000}"/>
            </a:ext>
          </a:extLst>
        </xdr:cNvPr>
        <xdr:cNvSpPr/>
      </xdr:nvSpPr>
      <xdr:spPr>
        <a:xfrm>
          <a:off x="14830425" y="230505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22</xdr:col>
      <xdr:colOff>0</xdr:colOff>
      <xdr:row>22</xdr:row>
      <xdr:rowOff>0</xdr:rowOff>
    </xdr:from>
    <xdr:to>
      <xdr:col>32</xdr:col>
      <xdr:colOff>493712</xdr:colOff>
      <xdr:row>28</xdr:row>
      <xdr:rowOff>44450</xdr:rowOff>
    </xdr:to>
    <xdr:sp macro="" textlink="">
      <xdr:nvSpPr>
        <xdr:cNvPr id="12" name="Yuvarlatılmış Dikdörtgen 11">
          <a:extLst>
            <a:ext uri="{FF2B5EF4-FFF2-40B4-BE49-F238E27FC236}">
              <a16:creationId xmlns:a16="http://schemas.microsoft.com/office/drawing/2014/main" id="{00000000-0008-0000-0F00-00000C000000}"/>
            </a:ext>
          </a:extLst>
        </xdr:cNvPr>
        <xdr:cNvSpPr/>
      </xdr:nvSpPr>
      <xdr:spPr>
        <a:xfrm>
          <a:off x="14830425" y="5343525"/>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22</xdr:col>
      <xdr:colOff>0</xdr:colOff>
      <xdr:row>40</xdr:row>
      <xdr:rowOff>0</xdr:rowOff>
    </xdr:from>
    <xdr:to>
      <xdr:col>33</xdr:col>
      <xdr:colOff>595842</xdr:colOff>
      <xdr:row>48</xdr:row>
      <xdr:rowOff>147110</xdr:rowOff>
    </xdr:to>
    <xdr:sp macro="" textlink="">
      <xdr:nvSpPr>
        <xdr:cNvPr id="13" name="Yuvarlatılmış Dikdörtgen 12">
          <a:extLst>
            <a:ext uri="{FF2B5EF4-FFF2-40B4-BE49-F238E27FC236}">
              <a16:creationId xmlns:a16="http://schemas.microsoft.com/office/drawing/2014/main" id="{00000000-0008-0000-0F00-00000D000000}"/>
            </a:ext>
          </a:extLst>
        </xdr:cNvPr>
        <xdr:cNvSpPr/>
      </xdr:nvSpPr>
      <xdr:spPr>
        <a:xfrm>
          <a:off x="14830425" y="8982075"/>
          <a:ext cx="7025217" cy="265218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1) </a:t>
          </a:r>
          <a:r>
            <a:rPr lang="tr-TR" sz="1200" b="0" noProof="0">
              <a:solidFill>
                <a:schemeClr val="tx1"/>
              </a:solidFill>
              <a:latin typeface="Times New Roman" panose="02020603050405020304" pitchFamily="18" charset="0"/>
              <a:ea typeface="+mn-ea"/>
              <a:cs typeface="Times New Roman" panose="02020603050405020304" pitchFamily="18" charset="0"/>
            </a:rPr>
            <a:t>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noProof="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3) Çalışılmayan süreye ait GSS primi %12 oranında İşveren tarafından karşılanır.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4) </a:t>
          </a:r>
          <a:r>
            <a:rPr lang="tr-TR" sz="1200" b="0">
              <a:solidFill>
                <a:schemeClr val="tx1"/>
              </a:solidFill>
              <a:latin typeface="Times New Roman" panose="02020603050405020304" pitchFamily="18" charset="0"/>
              <a:ea typeface="+mn-ea"/>
              <a:cs typeface="Times New Roman" panose="02020603050405020304" pitchFamily="18" charset="0"/>
            </a:rPr>
            <a:t>Tabloda "Ödenmesi gereken prim" başlığı altında yer alan devlet payı toplamı ile Dev. Tar. Karş. Gereken GSS Prim Tutarının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 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devlet payı toplamından  Dev. Tar. Karş. Gereken GSS Prim Tutarının  çıkarılmasıyla bulunan tutarı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7) Tabloda "Hak edilmeyen" başlığı altında yer alan kişi payı  toplamı kamu görevlisinin borcunu azaltıcı unsur olarak dikkate alınır.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400" b="0">
            <a:solidFill>
              <a:schemeClr val="tx1"/>
            </a:solidFill>
            <a:latin typeface="+mn-lt"/>
            <a:ea typeface="+mn-ea"/>
            <a:cs typeface="+mn-cs"/>
          </a:endParaRPr>
        </a:p>
      </xdr:txBody>
    </xdr:sp>
    <xdr:clientData/>
  </xdr:twoCellAnchor>
  <xdr:twoCellAnchor>
    <xdr:from>
      <xdr:col>22</xdr:col>
      <xdr:colOff>9525</xdr:colOff>
      <xdr:row>61</xdr:row>
      <xdr:rowOff>28575</xdr:rowOff>
    </xdr:from>
    <xdr:to>
      <xdr:col>32</xdr:col>
      <xdr:colOff>260350</xdr:colOff>
      <xdr:row>61</xdr:row>
      <xdr:rowOff>490538</xdr:rowOff>
    </xdr:to>
    <xdr:sp macro="" textlink="">
      <xdr:nvSpPr>
        <xdr:cNvPr id="10" name="Yuvarlatılmış Dikdörtgen 9">
          <a:extLst>
            <a:ext uri="{FF2B5EF4-FFF2-40B4-BE49-F238E27FC236}">
              <a16:creationId xmlns:a16="http://schemas.microsoft.com/office/drawing/2014/main" id="{00000000-0008-0000-0F00-00000A000000}"/>
            </a:ext>
          </a:extLst>
        </xdr:cNvPr>
        <xdr:cNvSpPr/>
      </xdr:nvSpPr>
      <xdr:spPr>
        <a:xfrm>
          <a:off x="14868525" y="16741775"/>
          <a:ext cx="6080125"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21</xdr:col>
      <xdr:colOff>393700</xdr:colOff>
      <xdr:row>49</xdr:row>
      <xdr:rowOff>66675</xdr:rowOff>
    </xdr:from>
    <xdr:to>
      <xdr:col>32</xdr:col>
      <xdr:colOff>527051</xdr:colOff>
      <xdr:row>60</xdr:row>
      <xdr:rowOff>165100</xdr:rowOff>
    </xdr:to>
    <xdr:sp macro="" textlink="">
      <xdr:nvSpPr>
        <xdr:cNvPr id="15" name="Yuvarlatılmış Dikdörtgen 14">
          <a:extLst>
            <a:ext uri="{FF2B5EF4-FFF2-40B4-BE49-F238E27FC236}">
              <a16:creationId xmlns:a16="http://schemas.microsoft.com/office/drawing/2014/main" id="{00000000-0008-0000-0F00-00000F000000}"/>
            </a:ext>
          </a:extLst>
        </xdr:cNvPr>
        <xdr:cNvSpPr/>
      </xdr:nvSpPr>
      <xdr:spPr>
        <a:xfrm>
          <a:off x="14846300" y="11814175"/>
          <a:ext cx="6369051" cy="446722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365124</xdr:colOff>
      <xdr:row>2</xdr:row>
      <xdr:rowOff>152400</xdr:rowOff>
    </xdr:from>
    <xdr:to>
      <xdr:col>33</xdr:col>
      <xdr:colOff>587375</xdr:colOff>
      <xdr:row>11</xdr:row>
      <xdr:rowOff>149225</xdr:rowOff>
    </xdr:to>
    <xdr:sp macro="" textlink="">
      <xdr:nvSpPr>
        <xdr:cNvPr id="9" name="Yuvarlatılmış Dikdörtgen 8">
          <a:extLst>
            <a:ext uri="{FF2B5EF4-FFF2-40B4-BE49-F238E27FC236}">
              <a16:creationId xmlns:a16="http://schemas.microsoft.com/office/drawing/2014/main" id="{00000000-0008-0000-1000-000009000000}"/>
            </a:ext>
          </a:extLst>
        </xdr:cNvPr>
        <xdr:cNvSpPr/>
      </xdr:nvSpPr>
      <xdr:spPr>
        <a:xfrm>
          <a:off x="18097499" y="1009650"/>
          <a:ext cx="6985001" cy="20447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0">
              <a:solidFill>
                <a:srgbClr val="0070C0"/>
              </a:solidFill>
            </a:rPr>
            <a:t>!!!!!! 5510 SAYILI  KANUNA TABİ VE BAKMAKLA YÜKÜMLÜ OLDUĞU KİMSENİN BULUNDUĞU</a:t>
          </a:r>
          <a:r>
            <a:rPr lang="tr-TR" sz="1400" b="0" baseline="0">
              <a:solidFill>
                <a:srgbClr val="0070C0"/>
              </a:solidFill>
            </a:rPr>
            <a:t> KAMU GÖREVLİSİNİN  ASKERE GİTMESİ DURUMUNDA HAZIRLANACAK AYLIKLARDAN GERİ ALINACAK TUTARI HESAPLAMA TABLOSU, 5510 SAYILI KANUNA TABİ OLAN KAMU GÖREVLİSİNİN AYLIKSIZ İZNE AYRILMASI DURUMUNDA HAZIRLANACAK AYLIKLARDAN GERİ ALINACAK TUTARI HESAPLAMA TABLOSU İLE AYNIDIR.!!!!!</a:t>
          </a:r>
          <a:endParaRPr lang="tr-TR" sz="1400" b="0">
            <a:solidFill>
              <a:srgbClr val="0070C0"/>
            </a:solidFill>
          </a:endParaRPr>
        </a:p>
      </xdr:txBody>
    </xdr:sp>
    <xdr:clientData/>
  </xdr:twoCellAnchor>
  <xdr:twoCellAnchor>
    <xdr:from>
      <xdr:col>22</xdr:col>
      <xdr:colOff>0</xdr:colOff>
      <xdr:row>13</xdr:row>
      <xdr:rowOff>0</xdr:rowOff>
    </xdr:from>
    <xdr:to>
      <xdr:col>32</xdr:col>
      <xdr:colOff>502102</xdr:colOff>
      <xdr:row>16</xdr:row>
      <xdr:rowOff>182336</xdr:rowOff>
    </xdr:to>
    <xdr:sp macro="" textlink="">
      <xdr:nvSpPr>
        <xdr:cNvPr id="10" name="Yuvarlatılmış Dikdörtgen 9">
          <a:extLst>
            <a:ext uri="{FF2B5EF4-FFF2-40B4-BE49-F238E27FC236}">
              <a16:creationId xmlns:a16="http://schemas.microsoft.com/office/drawing/2014/main" id="{00000000-0008-0000-1000-00000A000000}"/>
            </a:ext>
          </a:extLst>
        </xdr:cNvPr>
        <xdr:cNvSpPr/>
      </xdr:nvSpPr>
      <xdr:spPr>
        <a:xfrm>
          <a:off x="18157031" y="3274219"/>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22</xdr:col>
      <xdr:colOff>0</xdr:colOff>
      <xdr:row>17</xdr:row>
      <xdr:rowOff>0</xdr:rowOff>
    </xdr:from>
    <xdr:to>
      <xdr:col>32</xdr:col>
      <xdr:colOff>514349</xdr:colOff>
      <xdr:row>19</xdr:row>
      <xdr:rowOff>106893</xdr:rowOff>
    </xdr:to>
    <xdr:sp macro="" textlink="">
      <xdr:nvSpPr>
        <xdr:cNvPr id="11" name="Yuvarlatılmış Dikdörtgen 10">
          <a:extLst>
            <a:ext uri="{FF2B5EF4-FFF2-40B4-BE49-F238E27FC236}">
              <a16:creationId xmlns:a16="http://schemas.microsoft.com/office/drawing/2014/main" id="{00000000-0008-0000-1000-00000B000000}"/>
            </a:ext>
          </a:extLst>
        </xdr:cNvPr>
        <xdr:cNvSpPr/>
      </xdr:nvSpPr>
      <xdr:spPr>
        <a:xfrm>
          <a:off x="18157031" y="4214813"/>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22</xdr:col>
      <xdr:colOff>0</xdr:colOff>
      <xdr:row>24</xdr:row>
      <xdr:rowOff>0</xdr:rowOff>
    </xdr:from>
    <xdr:to>
      <xdr:col>32</xdr:col>
      <xdr:colOff>503237</xdr:colOff>
      <xdr:row>30</xdr:row>
      <xdr:rowOff>30163</xdr:rowOff>
    </xdr:to>
    <xdr:sp macro="" textlink="">
      <xdr:nvSpPr>
        <xdr:cNvPr id="12" name="Yuvarlatılmış Dikdörtgen 11">
          <a:extLst>
            <a:ext uri="{FF2B5EF4-FFF2-40B4-BE49-F238E27FC236}">
              <a16:creationId xmlns:a16="http://schemas.microsoft.com/office/drawing/2014/main" id="{00000000-0008-0000-1000-00000C000000}"/>
            </a:ext>
          </a:extLst>
        </xdr:cNvPr>
        <xdr:cNvSpPr/>
      </xdr:nvSpPr>
      <xdr:spPr>
        <a:xfrm>
          <a:off x="18157031" y="5941219"/>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22</xdr:col>
      <xdr:colOff>0</xdr:colOff>
      <xdr:row>41</xdr:row>
      <xdr:rowOff>0</xdr:rowOff>
    </xdr:from>
    <xdr:to>
      <xdr:col>34</xdr:col>
      <xdr:colOff>529</xdr:colOff>
      <xdr:row>49</xdr:row>
      <xdr:rowOff>449529</xdr:rowOff>
    </xdr:to>
    <xdr:sp macro="" textlink="">
      <xdr:nvSpPr>
        <xdr:cNvPr id="13" name="Yuvarlatılmış Dikdörtgen 12">
          <a:extLst>
            <a:ext uri="{FF2B5EF4-FFF2-40B4-BE49-F238E27FC236}">
              <a16:creationId xmlns:a16="http://schemas.microsoft.com/office/drawing/2014/main" id="{00000000-0008-0000-1000-00000D000000}"/>
            </a:ext>
          </a:extLst>
        </xdr:cNvPr>
        <xdr:cNvSpPr/>
      </xdr:nvSpPr>
      <xdr:spPr>
        <a:xfrm>
          <a:off x="18157031" y="9417844"/>
          <a:ext cx="7025217" cy="265218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1) </a:t>
          </a:r>
          <a:r>
            <a:rPr lang="tr-TR" sz="1200" b="0" noProof="0">
              <a:solidFill>
                <a:schemeClr val="tx1"/>
              </a:solidFill>
              <a:latin typeface="Times New Roman" panose="02020603050405020304" pitchFamily="18" charset="0"/>
              <a:ea typeface="+mn-ea"/>
              <a:cs typeface="Times New Roman" panose="02020603050405020304" pitchFamily="18" charset="0"/>
            </a:rPr>
            <a:t>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noProof="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3) Çalışılmayan süreye ait GSS primi %12 oranında İşveren tarafından karşılanır.</a:t>
          </a:r>
        </a:p>
        <a:p>
          <a:pPr marL="0" indent="0" algn="l"/>
          <a:r>
            <a:rPr lang="tr-TR" sz="1200" b="0" noProof="0">
              <a:solidFill>
                <a:schemeClr val="tx1"/>
              </a:solidFill>
              <a:latin typeface="Times New Roman" panose="02020603050405020304" pitchFamily="18" charset="0"/>
              <a:ea typeface="+mn-ea"/>
              <a:cs typeface="Times New Roman" panose="02020603050405020304" pitchFamily="18" charset="0"/>
            </a:rPr>
            <a:t>4) </a:t>
          </a:r>
          <a:r>
            <a:rPr lang="tr-TR" sz="1200" b="0">
              <a:solidFill>
                <a:schemeClr val="tx1"/>
              </a:solidFill>
              <a:latin typeface="Times New Roman" panose="02020603050405020304" pitchFamily="18" charset="0"/>
              <a:ea typeface="+mn-ea"/>
              <a:cs typeface="Times New Roman" panose="02020603050405020304" pitchFamily="18" charset="0"/>
            </a:rPr>
            <a:t>Tabloda "Ödenmesi gereken prim" başlığı altında yer alan devlet payı toplamı ile Dev. Tar. Karş. Gereken GSS Prim Tutarının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 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devlet payı toplamından  Dev. Tar. Karş. Gereken GSS Prim Tutarının  çıkarılmasıyla bulunan tutarı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7) Tabloda "Hak edilmeyen" başlığı altında yer alan kişi payı  toplamı kamu görevlisinin borcunu azaltıcı unsur olarak dikkate alınır.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400" b="0">
            <a:solidFill>
              <a:schemeClr val="tx1"/>
            </a:solidFill>
            <a:latin typeface="+mn-lt"/>
            <a:ea typeface="+mn-ea"/>
            <a:cs typeface="+mn-cs"/>
          </a:endParaRPr>
        </a:p>
      </xdr:txBody>
    </xdr:sp>
    <xdr:clientData/>
  </xdr:twoCellAnchor>
  <xdr:twoCellAnchor>
    <xdr:from>
      <xdr:col>22</xdr:col>
      <xdr:colOff>11907</xdr:colOff>
      <xdr:row>61</xdr:row>
      <xdr:rowOff>571499</xdr:rowOff>
    </xdr:from>
    <xdr:to>
      <xdr:col>32</xdr:col>
      <xdr:colOff>272257</xdr:colOff>
      <xdr:row>62</xdr:row>
      <xdr:rowOff>438149</xdr:rowOff>
    </xdr:to>
    <xdr:sp macro="" textlink="">
      <xdr:nvSpPr>
        <xdr:cNvPr id="17" name="Yuvarlatılmış Dikdörtgen 16">
          <a:extLst>
            <a:ext uri="{FF2B5EF4-FFF2-40B4-BE49-F238E27FC236}">
              <a16:creationId xmlns:a16="http://schemas.microsoft.com/office/drawing/2014/main" id="{00000000-0008-0000-1000-000011000000}"/>
            </a:ext>
          </a:extLst>
        </xdr:cNvPr>
        <xdr:cNvSpPr/>
      </xdr:nvSpPr>
      <xdr:spPr>
        <a:xfrm>
          <a:off x="18168938" y="17109280"/>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22</xdr:col>
      <xdr:colOff>0</xdr:colOff>
      <xdr:row>49</xdr:row>
      <xdr:rowOff>547688</xdr:rowOff>
    </xdr:from>
    <xdr:to>
      <xdr:col>32</xdr:col>
      <xdr:colOff>538957</xdr:colOff>
      <xdr:row>61</xdr:row>
      <xdr:rowOff>83345</xdr:rowOff>
    </xdr:to>
    <xdr:sp macro="" textlink="">
      <xdr:nvSpPr>
        <xdr:cNvPr id="15" name="Yuvarlatılmış Dikdörtgen 14">
          <a:extLst>
            <a:ext uri="{FF2B5EF4-FFF2-40B4-BE49-F238E27FC236}">
              <a16:creationId xmlns:a16="http://schemas.microsoft.com/office/drawing/2014/main" id="{00000000-0008-0000-1000-00000F000000}"/>
            </a:ext>
          </a:extLst>
        </xdr:cNvPr>
        <xdr:cNvSpPr/>
      </xdr:nvSpPr>
      <xdr:spPr>
        <a:xfrm>
          <a:off x="18157031" y="12168188"/>
          <a:ext cx="6349207" cy="4452938"/>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0</xdr:colOff>
      <xdr:row>3</xdr:row>
      <xdr:rowOff>0</xdr:rowOff>
    </xdr:from>
    <xdr:to>
      <xdr:col>26</xdr:col>
      <xdr:colOff>396268</xdr:colOff>
      <xdr:row>6</xdr:row>
      <xdr:rowOff>2420</xdr:rowOff>
    </xdr:to>
    <xdr:sp macro="" textlink="">
      <xdr:nvSpPr>
        <xdr:cNvPr id="8" name="Yuvarlatılmış Dikdörtgen 7">
          <a:extLst>
            <a:ext uri="{FF2B5EF4-FFF2-40B4-BE49-F238E27FC236}">
              <a16:creationId xmlns:a16="http://schemas.microsoft.com/office/drawing/2014/main" id="{00000000-0008-0000-1100-000008000000}"/>
            </a:ext>
          </a:extLst>
        </xdr:cNvPr>
        <xdr:cNvSpPr/>
      </xdr:nvSpPr>
      <xdr:spPr>
        <a:xfrm>
          <a:off x="12012083" y="1132417"/>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17</xdr:col>
      <xdr:colOff>0</xdr:colOff>
      <xdr:row>7</xdr:row>
      <xdr:rowOff>0</xdr:rowOff>
    </xdr:from>
    <xdr:to>
      <xdr:col>26</xdr:col>
      <xdr:colOff>408515</xdr:colOff>
      <xdr:row>10</xdr:row>
      <xdr:rowOff>106893</xdr:rowOff>
    </xdr:to>
    <xdr:sp macro="" textlink="">
      <xdr:nvSpPr>
        <xdr:cNvPr id="10" name="Yuvarlatılmış Dikdörtgen 9">
          <a:extLst>
            <a:ext uri="{FF2B5EF4-FFF2-40B4-BE49-F238E27FC236}">
              <a16:creationId xmlns:a16="http://schemas.microsoft.com/office/drawing/2014/main" id="{00000000-0008-0000-1100-00000A000000}"/>
            </a:ext>
          </a:extLst>
        </xdr:cNvPr>
        <xdr:cNvSpPr/>
      </xdr:nvSpPr>
      <xdr:spPr>
        <a:xfrm>
          <a:off x="12012083" y="2074333"/>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16</xdr:col>
      <xdr:colOff>582083</xdr:colOff>
      <xdr:row>25</xdr:row>
      <xdr:rowOff>148166</xdr:rowOff>
    </xdr:from>
    <xdr:to>
      <xdr:col>26</xdr:col>
      <xdr:colOff>365653</xdr:colOff>
      <xdr:row>31</xdr:row>
      <xdr:rowOff>186266</xdr:rowOff>
    </xdr:to>
    <xdr:sp macro="" textlink="">
      <xdr:nvSpPr>
        <xdr:cNvPr id="11" name="Yuvarlatılmış Dikdörtgen 10">
          <a:extLst>
            <a:ext uri="{FF2B5EF4-FFF2-40B4-BE49-F238E27FC236}">
              <a16:creationId xmlns:a16="http://schemas.microsoft.com/office/drawing/2014/main" id="{00000000-0008-0000-1100-00000B000000}"/>
            </a:ext>
          </a:extLst>
        </xdr:cNvPr>
        <xdr:cNvSpPr/>
      </xdr:nvSpPr>
      <xdr:spPr>
        <a:xfrm>
          <a:off x="11980333" y="6678083"/>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uzaklaştırılanlar için peşin ödenmiş aylığın çalışılmayan süreye ait kısmının 1/3 'ü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günlerin 1/3 'ü   borçlandırmaya dahil edilir.</a:t>
          </a:r>
        </a:p>
      </xdr:txBody>
    </xdr:sp>
    <xdr:clientData/>
  </xdr:twoCellAnchor>
  <xdr:twoCellAnchor>
    <xdr:from>
      <xdr:col>16</xdr:col>
      <xdr:colOff>582083</xdr:colOff>
      <xdr:row>35</xdr:row>
      <xdr:rowOff>0</xdr:rowOff>
    </xdr:from>
    <xdr:to>
      <xdr:col>26</xdr:col>
      <xdr:colOff>331258</xdr:colOff>
      <xdr:row>40</xdr:row>
      <xdr:rowOff>636060</xdr:rowOff>
    </xdr:to>
    <xdr:sp macro="" textlink="">
      <xdr:nvSpPr>
        <xdr:cNvPr id="15" name="Yuvarlatılmış Dikdörtgen 14">
          <a:extLst>
            <a:ext uri="{FF2B5EF4-FFF2-40B4-BE49-F238E27FC236}">
              <a16:creationId xmlns:a16="http://schemas.microsoft.com/office/drawing/2014/main" id="{00000000-0008-0000-1100-00000F000000}"/>
            </a:ext>
          </a:extLst>
        </xdr:cNvPr>
        <xdr:cNvSpPr/>
      </xdr:nvSpPr>
      <xdr:spPr>
        <a:xfrm>
          <a:off x="11980333" y="8540750"/>
          <a:ext cx="6279092" cy="168381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2)Aylık prim ve hizmet belgesi SGK’ye gönderildiği için primler çalışılan günler için tam olarak çalışılmayan günler için </a:t>
          </a:r>
          <a:r>
            <a:rPr lang="tr-TR" sz="1100" b="0">
              <a:solidFill>
                <a:schemeClr val="tx1"/>
              </a:solidFill>
              <a:effectLst/>
              <a:latin typeface="+mn-lt"/>
              <a:ea typeface="+mn-ea"/>
              <a:cs typeface="+mn-cs"/>
            </a:rPr>
            <a:t>½</a:t>
          </a:r>
          <a:r>
            <a:rPr lang="tr-TR" sz="1200" b="0">
              <a:solidFill>
                <a:schemeClr val="tx1"/>
              </a:solidFill>
              <a:latin typeface="Times New Roman" panose="02020603050405020304" pitchFamily="18" charset="0"/>
              <a:ea typeface="+mn-ea"/>
              <a:cs typeface="Times New Roman" panose="02020603050405020304" pitchFamily="18" charset="0"/>
            </a:rPr>
            <a:t> oranında hesaplanır,çalışılmayan günlerin ½’ si  için ödenen prim tutarları SGK’den</a:t>
          </a:r>
          <a:r>
            <a:rPr lang="tr-TR" sz="1200" b="0" baseline="0">
              <a:solidFill>
                <a:schemeClr val="tx1"/>
              </a:solidFill>
              <a:latin typeface="Times New Roman" panose="02020603050405020304" pitchFamily="18" charset="0"/>
              <a:ea typeface="+mn-ea"/>
              <a:cs typeface="Times New Roman" panose="02020603050405020304" pitchFamily="18" charset="0"/>
            </a:rPr>
            <a:t> talep edilir </a:t>
          </a:r>
          <a:r>
            <a:rPr lang="tr-TR" sz="1200" b="0">
              <a:solidFill>
                <a:schemeClr val="tx1"/>
              </a:solidFill>
              <a:latin typeface="Times New Roman" panose="02020603050405020304" pitchFamily="18" charset="0"/>
              <a:ea typeface="+mn-ea"/>
              <a:cs typeface="Times New Roman" panose="02020603050405020304" pitchFamily="18" charset="0"/>
            </a:rPr>
            <a:t>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3)SGK iadesi gerçekleştiğinde işveren payı gelir kaydedilir kişi payı kamu görevlisine iade edilir.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a:t>
          </a:r>
        </a:p>
      </xdr:txBody>
    </xdr:sp>
    <xdr:clientData/>
  </xdr:twoCellAnchor>
  <xdr:twoCellAnchor>
    <xdr:from>
      <xdr:col>17</xdr:col>
      <xdr:colOff>1</xdr:colOff>
      <xdr:row>59</xdr:row>
      <xdr:rowOff>476249</xdr:rowOff>
    </xdr:from>
    <xdr:to>
      <xdr:col>26</xdr:col>
      <xdr:colOff>154517</xdr:colOff>
      <xdr:row>60</xdr:row>
      <xdr:rowOff>356129</xdr:rowOff>
    </xdr:to>
    <xdr:sp macro="" textlink="">
      <xdr:nvSpPr>
        <xdr:cNvPr id="9" name="Yuvarlatılmış Dikdörtgen 8">
          <a:extLst>
            <a:ext uri="{FF2B5EF4-FFF2-40B4-BE49-F238E27FC236}">
              <a16:creationId xmlns:a16="http://schemas.microsoft.com/office/drawing/2014/main" id="{00000000-0008-0000-1100-000009000000}"/>
            </a:ext>
          </a:extLst>
        </xdr:cNvPr>
        <xdr:cNvSpPr/>
      </xdr:nvSpPr>
      <xdr:spPr>
        <a:xfrm>
          <a:off x="12012084" y="16065499"/>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17</xdr:col>
      <xdr:colOff>10584</xdr:colOff>
      <xdr:row>45</xdr:row>
      <xdr:rowOff>42333</xdr:rowOff>
    </xdr:from>
    <xdr:to>
      <xdr:col>26</xdr:col>
      <xdr:colOff>378884</xdr:colOff>
      <xdr:row>59</xdr:row>
      <xdr:rowOff>31750</xdr:rowOff>
    </xdr:to>
    <xdr:sp macro="" textlink="">
      <xdr:nvSpPr>
        <xdr:cNvPr id="12" name="Yuvarlatılmış Dikdörtgen 11">
          <a:extLst>
            <a:ext uri="{FF2B5EF4-FFF2-40B4-BE49-F238E27FC236}">
              <a16:creationId xmlns:a16="http://schemas.microsoft.com/office/drawing/2014/main" id="{00000000-0008-0000-1100-00000C000000}"/>
            </a:ext>
          </a:extLst>
        </xdr:cNvPr>
        <xdr:cNvSpPr/>
      </xdr:nvSpPr>
      <xdr:spPr>
        <a:xfrm>
          <a:off x="12022667" y="11218333"/>
          <a:ext cx="6284384" cy="440266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twoCellAnchor>
    <xdr:from>
      <xdr:col>17</xdr:col>
      <xdr:colOff>0</xdr:colOff>
      <xdr:row>11</xdr:row>
      <xdr:rowOff>190499</xdr:rowOff>
    </xdr:from>
    <xdr:to>
      <xdr:col>26</xdr:col>
      <xdr:colOff>408515</xdr:colOff>
      <xdr:row>20</xdr:row>
      <xdr:rowOff>116416</xdr:rowOff>
    </xdr:to>
    <xdr:sp macro="" textlink="">
      <xdr:nvSpPr>
        <xdr:cNvPr id="14" name="Yuvarlatılmış Dikdörtgen 13">
          <a:extLst>
            <a:ext uri="{FF2B5EF4-FFF2-40B4-BE49-F238E27FC236}">
              <a16:creationId xmlns:a16="http://schemas.microsoft.com/office/drawing/2014/main" id="{00000000-0008-0000-1100-00000E000000}"/>
            </a:ext>
          </a:extLst>
        </xdr:cNvPr>
        <xdr:cNvSpPr/>
      </xdr:nvSpPr>
      <xdr:spPr>
        <a:xfrm>
          <a:off x="12012083" y="3026832"/>
          <a:ext cx="6324599" cy="183091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Sosya Güvenlik</a:t>
          </a:r>
          <a:r>
            <a:rPr lang="tr-TR" sz="1200" b="0" baseline="0">
              <a:solidFill>
                <a:schemeClr val="tx1"/>
              </a:solidFill>
              <a:latin typeface="Times New Roman" panose="02020603050405020304" pitchFamily="18" charset="0"/>
              <a:cs typeface="Times New Roman" panose="02020603050405020304" pitchFamily="18" charset="0"/>
            </a:rPr>
            <a:t> Kurumu prim iadelerini gerçekleştirirken çalışılmayan gün sayısını ikiye bölmekte küsuratlı bir rakam çıkması halinde o sayıyı Prime Esas Kazanç günü olarak yukarıya tam sayı olarak tamamlamaktadır.Bu nedenle  </a:t>
          </a:r>
          <a:r>
            <a:rPr lang="tr-TR" sz="1200" b="0">
              <a:solidFill>
                <a:schemeClr val="tx1"/>
              </a:solidFill>
              <a:latin typeface="Times New Roman" panose="02020603050405020304" pitchFamily="18" charset="0"/>
              <a:cs typeface="Times New Roman" panose="02020603050405020304" pitchFamily="18" charset="0"/>
            </a:rPr>
            <a:t>Sosyal Güvenlik Kurumu Prim Hesaplamaları için  çalışılmayan gün sayısı</a:t>
          </a:r>
          <a:r>
            <a:rPr lang="tr-TR" sz="1200" b="0" baseline="0">
              <a:solidFill>
                <a:schemeClr val="tx1"/>
              </a:solidFill>
              <a:latin typeface="Times New Roman" panose="02020603050405020304" pitchFamily="18" charset="0"/>
              <a:cs typeface="Times New Roman" panose="02020603050405020304" pitchFamily="18" charset="0"/>
            </a:rPr>
            <a:t>  tek sayı ise bu sayının bir fazlası esas alınır.</a:t>
          </a:r>
        </a:p>
        <a:p>
          <a:pPr algn="l"/>
          <a:r>
            <a:rPr lang="tr-TR" sz="1200" b="0" baseline="0">
              <a:solidFill>
                <a:schemeClr val="tx1"/>
              </a:solidFill>
              <a:latin typeface="Times New Roman" panose="02020603050405020304" pitchFamily="18" charset="0"/>
              <a:cs typeface="Times New Roman" panose="02020603050405020304" pitchFamily="18" charset="0"/>
            </a:rPr>
            <a:t>2)Burada Prim hesaplamaları için  çalışılmayan gün sayısı 13 iken yukarıdaki açıklamalardan dolayı 14 olarak kabul edilmelidir.</a:t>
          </a:r>
        </a:p>
        <a:p>
          <a:pPr algn="l"/>
          <a:r>
            <a:rPr lang="tr-TR" sz="1200" b="0" baseline="0">
              <a:solidFill>
                <a:schemeClr val="tx1"/>
              </a:solidFill>
              <a:latin typeface="Times New Roman" panose="02020603050405020304" pitchFamily="18" charset="0"/>
              <a:cs typeface="Times New Roman" panose="02020603050405020304" pitchFamily="18" charset="0"/>
            </a:rPr>
            <a:t>3) Prim hesaplamaları için çalışılmayan gün sayılarının çift sayı olması halinde herhangi bir değişiklik yapılmayacaktır.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oneCellAnchor>
    <xdr:from>
      <xdr:col>9</xdr:col>
      <xdr:colOff>0</xdr:colOff>
      <xdr:row>58</xdr:row>
      <xdr:rowOff>0</xdr:rowOff>
    </xdr:from>
    <xdr:ext cx="304800" cy="304800"/>
    <xdr:sp macro="" textlink="">
      <xdr:nvSpPr>
        <xdr:cNvPr id="13" name="AutoShape 3" descr="❌” anlamı: çarpı işareti Emoji | EmojiAll">
          <a:extLst>
            <a:ext uri="{FF2B5EF4-FFF2-40B4-BE49-F238E27FC236}">
              <a16:creationId xmlns:a16="http://schemas.microsoft.com/office/drawing/2014/main" id="{00000000-0008-0000-1100-00000D000000}"/>
            </a:ext>
          </a:extLst>
        </xdr:cNvPr>
        <xdr:cNvSpPr>
          <a:spLocks noChangeAspect="1" noChangeArrowheads="1"/>
        </xdr:cNvSpPr>
      </xdr:nvSpPr>
      <xdr:spPr bwMode="auto">
        <a:xfrm>
          <a:off x="5695950" y="1570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18.xml><?xml version="1.0" encoding="utf-8"?>
<xdr:wsDr xmlns:xdr="http://schemas.openxmlformats.org/drawingml/2006/spreadsheetDrawing" xmlns:a="http://schemas.openxmlformats.org/drawingml/2006/main">
  <xdr:twoCellAnchor>
    <xdr:from>
      <xdr:col>20</xdr:col>
      <xdr:colOff>0</xdr:colOff>
      <xdr:row>5</xdr:row>
      <xdr:rowOff>0</xdr:rowOff>
    </xdr:from>
    <xdr:to>
      <xdr:col>30</xdr:col>
      <xdr:colOff>129761</xdr:colOff>
      <xdr:row>8</xdr:row>
      <xdr:rowOff>182336</xdr:rowOff>
    </xdr:to>
    <xdr:sp macro="" textlink="">
      <xdr:nvSpPr>
        <xdr:cNvPr id="9" name="Yuvarlatılmış Dikdörtgen 8">
          <a:extLst>
            <a:ext uri="{FF2B5EF4-FFF2-40B4-BE49-F238E27FC236}">
              <a16:creationId xmlns:a16="http://schemas.microsoft.com/office/drawing/2014/main" id="{00000000-0008-0000-1200-000009000000}"/>
            </a:ext>
          </a:extLst>
        </xdr:cNvPr>
        <xdr:cNvSpPr/>
      </xdr:nvSpPr>
      <xdr:spPr>
        <a:xfrm>
          <a:off x="13057909" y="1697182"/>
          <a:ext cx="6312352" cy="75383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11</xdr:row>
      <xdr:rowOff>0</xdr:rowOff>
    </xdr:from>
    <xdr:to>
      <xdr:col>30</xdr:col>
      <xdr:colOff>133349</xdr:colOff>
      <xdr:row>14</xdr:row>
      <xdr:rowOff>106893</xdr:rowOff>
    </xdr:to>
    <xdr:sp macro="" textlink="">
      <xdr:nvSpPr>
        <xdr:cNvPr id="11" name="Yuvarlatılmış Dikdörtgen 10">
          <a:extLst>
            <a:ext uri="{FF2B5EF4-FFF2-40B4-BE49-F238E27FC236}">
              <a16:creationId xmlns:a16="http://schemas.microsoft.com/office/drawing/2014/main" id="{00000000-0008-0000-1200-00000B000000}"/>
            </a:ext>
          </a:extLst>
        </xdr:cNvPr>
        <xdr:cNvSpPr/>
      </xdr:nvSpPr>
      <xdr:spPr>
        <a:xfrm>
          <a:off x="13096875" y="2833688"/>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24</xdr:row>
      <xdr:rowOff>142874</xdr:rowOff>
    </xdr:from>
    <xdr:to>
      <xdr:col>30</xdr:col>
      <xdr:colOff>122237</xdr:colOff>
      <xdr:row>30</xdr:row>
      <xdr:rowOff>173037</xdr:rowOff>
    </xdr:to>
    <xdr:sp macro="" textlink="">
      <xdr:nvSpPr>
        <xdr:cNvPr id="12" name="Yuvarlatılmış Dikdörtgen 11">
          <a:extLst>
            <a:ext uri="{FF2B5EF4-FFF2-40B4-BE49-F238E27FC236}">
              <a16:creationId xmlns:a16="http://schemas.microsoft.com/office/drawing/2014/main" id="{00000000-0008-0000-1200-00000C000000}"/>
            </a:ext>
          </a:extLst>
        </xdr:cNvPr>
        <xdr:cNvSpPr/>
      </xdr:nvSpPr>
      <xdr:spPr>
        <a:xfrm>
          <a:off x="13096875" y="6643687"/>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uzaklaştırılanlar için peşin ödenmiş aylığın çalışılmayan süreye ait kısmının 1/3 'ü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günlerin 1/3 'ü   borçlandırmaya dahil edilir.</a:t>
          </a:r>
        </a:p>
      </xdr:txBody>
    </xdr:sp>
    <xdr:clientData/>
  </xdr:twoCellAnchor>
  <xdr:twoCellAnchor>
    <xdr:from>
      <xdr:col>20</xdr:col>
      <xdr:colOff>0</xdr:colOff>
      <xdr:row>34</xdr:row>
      <xdr:rowOff>0</xdr:rowOff>
    </xdr:from>
    <xdr:to>
      <xdr:col>30</xdr:col>
      <xdr:colOff>87842</xdr:colOff>
      <xdr:row>40</xdr:row>
      <xdr:rowOff>857250</xdr:rowOff>
    </xdr:to>
    <xdr:sp macro="" textlink="">
      <xdr:nvSpPr>
        <xdr:cNvPr id="13" name="Yuvarlatılmış Dikdörtgen 12">
          <a:extLst>
            <a:ext uri="{FF2B5EF4-FFF2-40B4-BE49-F238E27FC236}">
              <a16:creationId xmlns:a16="http://schemas.microsoft.com/office/drawing/2014/main" id="{00000000-0008-0000-1200-00000D000000}"/>
            </a:ext>
          </a:extLst>
        </xdr:cNvPr>
        <xdr:cNvSpPr/>
      </xdr:nvSpPr>
      <xdr:spPr>
        <a:xfrm>
          <a:off x="13096875" y="8524875"/>
          <a:ext cx="6279092" cy="2107406"/>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primler çalışılan günler için tam olarak çalışılmayan günler için </a:t>
          </a:r>
          <a:r>
            <a:rPr lang="tr-TR" sz="1100" b="0">
              <a:solidFill>
                <a:schemeClr val="tx1"/>
              </a:solidFill>
              <a:effectLst/>
              <a:latin typeface="+mn-lt"/>
              <a:ea typeface="+mn-ea"/>
              <a:cs typeface="+mn-cs"/>
            </a:rPr>
            <a:t>½</a:t>
          </a:r>
          <a:r>
            <a:rPr lang="tr-TR" sz="1200" b="0">
              <a:solidFill>
                <a:schemeClr val="tx1"/>
              </a:solidFill>
              <a:latin typeface="Times New Roman" panose="02020603050405020304" pitchFamily="18" charset="0"/>
              <a:ea typeface="+mn-ea"/>
              <a:cs typeface="Times New Roman" panose="02020603050405020304" pitchFamily="18" charset="0"/>
            </a:rPr>
            <a:t> oranında hesaplanarak</a:t>
          </a:r>
          <a:r>
            <a:rPr lang="tr-TR" sz="1200" b="0" baseline="0">
              <a:solidFill>
                <a:schemeClr val="tx1"/>
              </a:solidFill>
              <a:latin typeface="Times New Roman" panose="02020603050405020304" pitchFamily="18" charset="0"/>
              <a:ea typeface="+mn-ea"/>
              <a:cs typeface="Times New Roman" panose="02020603050405020304" pitchFamily="18" charset="0"/>
            </a:rPr>
            <a:t> SGK'ye bildirim yapılır. </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3) Tabloda "Ödenmesi gereken prim" başlığı altında yer alan devlet payı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4) 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a:t>
          </a:r>
          <a:r>
            <a:rPr lang="tr-TR" sz="1200" b="0" baseline="0">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Tabloda "Hak edilmeyen" başlığı altında yer alan devlet payı toplamı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 Tabloda "Hak edilmeyen" başlığı altında yer alan kişi payı  toplamı kamu görevlisinin borcunu azaltıcı unsur olarak dikkate alınır.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b="0">
            <a:solidFill>
              <a:schemeClr val="tx1"/>
            </a:solidFill>
            <a:latin typeface="Times New Roman" panose="02020603050405020304" pitchFamily="18" charset="0"/>
            <a:ea typeface="+mn-ea"/>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b="0">
            <a:solidFill>
              <a:schemeClr val="tx1"/>
            </a:solidFill>
            <a:latin typeface="Times New Roman" panose="02020603050405020304" pitchFamily="18" charset="0"/>
            <a:ea typeface="+mn-ea"/>
            <a:cs typeface="Times New Roman" panose="02020603050405020304" pitchFamily="18" charset="0"/>
          </a:endParaRPr>
        </a:p>
      </xdr:txBody>
    </xdr:sp>
    <xdr:clientData/>
  </xdr:twoCellAnchor>
  <xdr:twoCellAnchor>
    <xdr:from>
      <xdr:col>19</xdr:col>
      <xdr:colOff>584199</xdr:colOff>
      <xdr:row>57</xdr:row>
      <xdr:rowOff>1609724</xdr:rowOff>
    </xdr:from>
    <xdr:to>
      <xdr:col>29</xdr:col>
      <xdr:colOff>463549</xdr:colOff>
      <xdr:row>59</xdr:row>
      <xdr:rowOff>382587</xdr:rowOff>
    </xdr:to>
    <xdr:sp macro="" textlink="">
      <xdr:nvSpPr>
        <xdr:cNvPr id="10" name="Yuvarlatılmış Dikdörtgen 9">
          <a:extLst>
            <a:ext uri="{FF2B5EF4-FFF2-40B4-BE49-F238E27FC236}">
              <a16:creationId xmlns:a16="http://schemas.microsoft.com/office/drawing/2014/main" id="{00000000-0008-0000-1200-00000A000000}"/>
            </a:ext>
          </a:extLst>
        </xdr:cNvPr>
        <xdr:cNvSpPr/>
      </xdr:nvSpPr>
      <xdr:spPr>
        <a:xfrm>
          <a:off x="13119099" y="15846424"/>
          <a:ext cx="6089650" cy="8683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19</xdr:col>
      <xdr:colOff>596900</xdr:colOff>
      <xdr:row>41</xdr:row>
      <xdr:rowOff>1</xdr:rowOff>
    </xdr:from>
    <xdr:to>
      <xdr:col>30</xdr:col>
      <xdr:colOff>146050</xdr:colOff>
      <xdr:row>57</xdr:row>
      <xdr:rowOff>1117600</xdr:rowOff>
    </xdr:to>
    <xdr:sp macro="" textlink="">
      <xdr:nvSpPr>
        <xdr:cNvPr id="15" name="Yuvarlatılmış Dikdörtgen 14">
          <a:extLst>
            <a:ext uri="{FF2B5EF4-FFF2-40B4-BE49-F238E27FC236}">
              <a16:creationId xmlns:a16="http://schemas.microsoft.com/office/drawing/2014/main" id="{00000000-0008-0000-1200-00000F000000}"/>
            </a:ext>
          </a:extLst>
        </xdr:cNvPr>
        <xdr:cNvSpPr/>
      </xdr:nvSpPr>
      <xdr:spPr>
        <a:xfrm>
          <a:off x="13131800" y="10807701"/>
          <a:ext cx="6369050" cy="4546599"/>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twoCellAnchor>
    <xdr:from>
      <xdr:col>20</xdr:col>
      <xdr:colOff>0</xdr:colOff>
      <xdr:row>16</xdr:row>
      <xdr:rowOff>0</xdr:rowOff>
    </xdr:from>
    <xdr:to>
      <xdr:col>30</xdr:col>
      <xdr:colOff>133349</xdr:colOff>
      <xdr:row>20</xdr:row>
      <xdr:rowOff>878417</xdr:rowOff>
    </xdr:to>
    <xdr:sp macro="" textlink="">
      <xdr:nvSpPr>
        <xdr:cNvPr id="14" name="Yuvarlatılmış Dikdörtgen 13">
          <a:extLst>
            <a:ext uri="{FF2B5EF4-FFF2-40B4-BE49-F238E27FC236}">
              <a16:creationId xmlns:a16="http://schemas.microsoft.com/office/drawing/2014/main" id="{00000000-0008-0000-1200-00000E000000}"/>
            </a:ext>
          </a:extLst>
        </xdr:cNvPr>
        <xdr:cNvSpPr/>
      </xdr:nvSpPr>
      <xdr:spPr>
        <a:xfrm>
          <a:off x="13096875" y="3786188"/>
          <a:ext cx="6324599" cy="183091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Sosya Güvenlik</a:t>
          </a:r>
          <a:r>
            <a:rPr lang="tr-TR" sz="1200" b="0" baseline="0">
              <a:solidFill>
                <a:schemeClr val="tx1"/>
              </a:solidFill>
              <a:latin typeface="Times New Roman" panose="02020603050405020304" pitchFamily="18" charset="0"/>
              <a:cs typeface="Times New Roman" panose="02020603050405020304" pitchFamily="18" charset="0"/>
            </a:rPr>
            <a:t> Kurumu prim iadelerini gerçekleştirirken çalışılmayan gün sayısını ikiye bölmekte küsuratlı bir rakam çıkması halinde o sayıyı Prime Esas Kazanç günü olarak yukarıya tam sayı olarak tamamlamaktadır.Bu nedenle  </a:t>
          </a:r>
          <a:r>
            <a:rPr lang="tr-TR" sz="1200" b="0">
              <a:solidFill>
                <a:schemeClr val="tx1"/>
              </a:solidFill>
              <a:latin typeface="Times New Roman" panose="02020603050405020304" pitchFamily="18" charset="0"/>
              <a:cs typeface="Times New Roman" panose="02020603050405020304" pitchFamily="18" charset="0"/>
            </a:rPr>
            <a:t>Sosyal Güvenlik Kurumu Prim Hesaplamaları için  çalışılmayan gün sayısı</a:t>
          </a:r>
          <a:r>
            <a:rPr lang="tr-TR" sz="1200" b="0" baseline="0">
              <a:solidFill>
                <a:schemeClr val="tx1"/>
              </a:solidFill>
              <a:latin typeface="Times New Roman" panose="02020603050405020304" pitchFamily="18" charset="0"/>
              <a:cs typeface="Times New Roman" panose="02020603050405020304" pitchFamily="18" charset="0"/>
            </a:rPr>
            <a:t>  tek sayı ise bu sayının bir fazlası esas alınır.</a:t>
          </a:r>
        </a:p>
        <a:p>
          <a:pPr algn="l"/>
          <a:r>
            <a:rPr lang="tr-TR" sz="1200" b="0" baseline="0">
              <a:solidFill>
                <a:schemeClr val="tx1"/>
              </a:solidFill>
              <a:latin typeface="Times New Roman" panose="02020603050405020304" pitchFamily="18" charset="0"/>
              <a:cs typeface="Times New Roman" panose="02020603050405020304" pitchFamily="18" charset="0"/>
            </a:rPr>
            <a:t>2)Burada Prim hesaplamaları için  çalışılmayan gün sayısı 25 iken yukarıdaki açıklamalardan dolayı 26 olarak kabul edilmelidir.</a:t>
          </a:r>
        </a:p>
        <a:p>
          <a:pPr algn="l"/>
          <a:r>
            <a:rPr lang="tr-TR" sz="1200" b="0" baseline="0">
              <a:solidFill>
                <a:schemeClr val="tx1"/>
              </a:solidFill>
              <a:latin typeface="Times New Roman" panose="02020603050405020304" pitchFamily="18" charset="0"/>
              <a:cs typeface="Times New Roman" panose="02020603050405020304" pitchFamily="18" charset="0"/>
            </a:rPr>
            <a:t>3) Prim hesaplamaları için çalışılmayan gün sayılarının çift sayı olması halinde herhangi bir değişiklik yapılmayacaktır.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581025</xdr:colOff>
      <xdr:row>40</xdr:row>
      <xdr:rowOff>9525</xdr:rowOff>
    </xdr:from>
    <xdr:to>
      <xdr:col>25</xdr:col>
      <xdr:colOff>31750</xdr:colOff>
      <xdr:row>43</xdr:row>
      <xdr:rowOff>63501</xdr:rowOff>
    </xdr:to>
    <xdr:sp macro="" textlink="">
      <xdr:nvSpPr>
        <xdr:cNvPr id="6" name="Yuvarlatılmış Dikdörtgen 5">
          <a:extLst>
            <a:ext uri="{FF2B5EF4-FFF2-40B4-BE49-F238E27FC236}">
              <a16:creationId xmlns:a16="http://schemas.microsoft.com/office/drawing/2014/main" id="{00000000-0008-0000-1300-000006000000}"/>
            </a:ext>
          </a:extLst>
        </xdr:cNvPr>
        <xdr:cNvSpPr/>
      </xdr:nvSpPr>
      <xdr:spPr>
        <a:xfrm>
          <a:off x="9354608" y="8730192"/>
          <a:ext cx="6202892" cy="137689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ile genel sağlık sigortası  işveren payı primlerinin çalışılmayan süreye ait  olan kısmı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keseneği kişi payı  borçlandırmaya dahil edilmez.</a:t>
          </a:r>
        </a:p>
      </xdr:txBody>
    </xdr:sp>
    <xdr:clientData/>
  </xdr:twoCellAnchor>
  <xdr:twoCellAnchor>
    <xdr:from>
      <xdr:col>15</xdr:col>
      <xdr:colOff>0</xdr:colOff>
      <xdr:row>4</xdr:row>
      <xdr:rowOff>0</xdr:rowOff>
    </xdr:from>
    <xdr:to>
      <xdr:col>24</xdr:col>
      <xdr:colOff>582083</xdr:colOff>
      <xdr:row>7</xdr:row>
      <xdr:rowOff>25251</xdr:rowOff>
    </xdr:to>
    <xdr:sp macro="" textlink="">
      <xdr:nvSpPr>
        <xdr:cNvPr id="8" name="Yuvarlatılmış Dikdörtgen 7">
          <a:extLst>
            <a:ext uri="{FF2B5EF4-FFF2-40B4-BE49-F238E27FC236}">
              <a16:creationId xmlns:a16="http://schemas.microsoft.com/office/drawing/2014/main" id="{00000000-0008-0000-1300-000008000000}"/>
            </a:ext>
          </a:extLst>
        </xdr:cNvPr>
        <xdr:cNvSpPr/>
      </xdr:nvSpPr>
      <xdr:spPr>
        <a:xfrm>
          <a:off x="9387417" y="1280583"/>
          <a:ext cx="6106583" cy="670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1</xdr:colOff>
      <xdr:row>22</xdr:row>
      <xdr:rowOff>0</xdr:rowOff>
    </xdr:from>
    <xdr:to>
      <xdr:col>25</xdr:col>
      <xdr:colOff>42334</xdr:colOff>
      <xdr:row>28</xdr:row>
      <xdr:rowOff>48684</xdr:rowOff>
    </xdr:to>
    <xdr:sp macro="" textlink="">
      <xdr:nvSpPr>
        <xdr:cNvPr id="9" name="Yuvarlatılmış Dikdörtgen 8">
          <a:extLst>
            <a:ext uri="{FF2B5EF4-FFF2-40B4-BE49-F238E27FC236}">
              <a16:creationId xmlns:a16="http://schemas.microsoft.com/office/drawing/2014/main" id="{00000000-0008-0000-1300-000009000000}"/>
            </a:ext>
          </a:extLst>
        </xdr:cNvPr>
        <xdr:cNvSpPr/>
      </xdr:nvSpPr>
      <xdr:spPr>
        <a:xfrm>
          <a:off x="9387418" y="5069417"/>
          <a:ext cx="6180666"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15</xdr:col>
      <xdr:colOff>31750</xdr:colOff>
      <xdr:row>60</xdr:row>
      <xdr:rowOff>52916</xdr:rowOff>
    </xdr:from>
    <xdr:to>
      <xdr:col>24</xdr:col>
      <xdr:colOff>577850</xdr:colOff>
      <xdr:row>60</xdr:row>
      <xdr:rowOff>504296</xdr:rowOff>
    </xdr:to>
    <xdr:sp macro="" textlink="">
      <xdr:nvSpPr>
        <xdr:cNvPr id="7" name="Yuvarlatılmış Dikdörtgen 6">
          <a:extLst>
            <a:ext uri="{FF2B5EF4-FFF2-40B4-BE49-F238E27FC236}">
              <a16:creationId xmlns:a16="http://schemas.microsoft.com/office/drawing/2014/main" id="{00000000-0008-0000-1300-000007000000}"/>
            </a:ext>
          </a:extLst>
        </xdr:cNvPr>
        <xdr:cNvSpPr/>
      </xdr:nvSpPr>
      <xdr:spPr>
        <a:xfrm>
          <a:off x="10033000" y="15896166"/>
          <a:ext cx="6070600" cy="45138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15</xdr:col>
      <xdr:colOff>63499</xdr:colOff>
      <xdr:row>45</xdr:row>
      <xdr:rowOff>21167</xdr:rowOff>
    </xdr:from>
    <xdr:to>
      <xdr:col>25</xdr:col>
      <xdr:colOff>124883</xdr:colOff>
      <xdr:row>58</xdr:row>
      <xdr:rowOff>1735667</xdr:rowOff>
    </xdr:to>
    <xdr:sp macro="" textlink="">
      <xdr:nvSpPr>
        <xdr:cNvPr id="11" name="Yuvarlatılmış Dikdörtgen 10">
          <a:extLst>
            <a:ext uri="{FF2B5EF4-FFF2-40B4-BE49-F238E27FC236}">
              <a16:creationId xmlns:a16="http://schemas.microsoft.com/office/drawing/2014/main" id="{00000000-0008-0000-1300-00000B000000}"/>
            </a:ext>
          </a:extLst>
        </xdr:cNvPr>
        <xdr:cNvSpPr/>
      </xdr:nvSpPr>
      <xdr:spPr>
        <a:xfrm>
          <a:off x="10064749" y="10668000"/>
          <a:ext cx="6199717" cy="48260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571497</xdr:colOff>
      <xdr:row>1</xdr:row>
      <xdr:rowOff>352425</xdr:rowOff>
    </xdr:from>
    <xdr:to>
      <xdr:col>26</xdr:col>
      <xdr:colOff>600074</xdr:colOff>
      <xdr:row>10</xdr:row>
      <xdr:rowOff>142875</xdr:rowOff>
    </xdr:to>
    <xdr:sp macro="" textlink="">
      <xdr:nvSpPr>
        <xdr:cNvPr id="9" name="Yuvarlatılmış Dikdörtgen 8">
          <a:extLst>
            <a:ext uri="{FF2B5EF4-FFF2-40B4-BE49-F238E27FC236}">
              <a16:creationId xmlns:a16="http://schemas.microsoft.com/office/drawing/2014/main" id="{00000000-0008-0000-0200-000009000000}"/>
            </a:ext>
          </a:extLst>
        </xdr:cNvPr>
        <xdr:cNvSpPr/>
      </xdr:nvSpPr>
      <xdr:spPr>
        <a:xfrm>
          <a:off x="11744322" y="923925"/>
          <a:ext cx="6372227" cy="20574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1">
              <a:solidFill>
                <a:srgbClr val="0070C0"/>
              </a:solidFill>
              <a:latin typeface="Times New Roman" panose="02020603050405020304" pitchFamily="18" charset="0"/>
              <a:cs typeface="Times New Roman" panose="02020603050405020304" pitchFamily="18" charset="0"/>
            </a:rPr>
            <a:t>!!!!!! 5510 SAYILI  KANUNA TABİ VE BAKMAKLA YÜKÜMLÜ OLDUĞU KİMSENİN BLUNMADIĞI</a:t>
          </a:r>
          <a:r>
            <a:rPr lang="tr-TR" sz="1400" b="1" baseline="0">
              <a:solidFill>
                <a:srgbClr val="0070C0"/>
              </a:solidFill>
              <a:latin typeface="Times New Roman" panose="02020603050405020304" pitchFamily="18" charset="0"/>
              <a:cs typeface="Times New Roman" panose="02020603050405020304" pitchFamily="18" charset="0"/>
            </a:rPr>
            <a:t> KAMU GÖREVLİSİNİN  ASKERE GİTMESİ DURUMUNDA HAZIRLANACAK AYLIKLARDAN GERİ ALINACAK TUTARI HESAPLAMA TABLOSU, 5510 SAYILI KANUNA TABİ OLAN KAMU GÖREVLİSİNİN MEMURİYETİNİN SONA ERMESWİ DURUMUNDA HAZIRLANACAK AYLIKLARDAN GERİ ALINACAK TUTARI HESAPLAMA TABLOSU İLE AYNIDIR.!!!!!</a:t>
          </a:r>
          <a:endParaRPr lang="tr-TR" sz="1400" b="1">
            <a:solidFill>
              <a:srgbClr val="0070C0"/>
            </a:solidFill>
            <a:latin typeface="Times New Roman" panose="02020603050405020304" pitchFamily="18" charset="0"/>
            <a:cs typeface="Times New Roman" panose="02020603050405020304" pitchFamily="18" charset="0"/>
          </a:endParaRPr>
        </a:p>
      </xdr:txBody>
    </xdr:sp>
    <xdr:clientData/>
  </xdr:twoCellAnchor>
  <xdr:twoCellAnchor>
    <xdr:from>
      <xdr:col>16</xdr:col>
      <xdr:colOff>600075</xdr:colOff>
      <xdr:row>19</xdr:row>
      <xdr:rowOff>104775</xdr:rowOff>
    </xdr:from>
    <xdr:to>
      <xdr:col>26</xdr:col>
      <xdr:colOff>581024</xdr:colOff>
      <xdr:row>22</xdr:row>
      <xdr:rowOff>21168</xdr:rowOff>
    </xdr:to>
    <xdr:sp macro="" textlink="">
      <xdr:nvSpPr>
        <xdr:cNvPr id="11" name="Yuvarlatılmış Dikdörtgen 10">
          <a:extLst>
            <a:ext uri="{FF2B5EF4-FFF2-40B4-BE49-F238E27FC236}">
              <a16:creationId xmlns:a16="http://schemas.microsoft.com/office/drawing/2014/main" id="{00000000-0008-0000-0200-00000B000000}"/>
            </a:ext>
          </a:extLst>
        </xdr:cNvPr>
        <xdr:cNvSpPr/>
      </xdr:nvSpPr>
      <xdr:spPr>
        <a:xfrm>
          <a:off x="11772900" y="4848225"/>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17</xdr:col>
      <xdr:colOff>9525</xdr:colOff>
      <xdr:row>26</xdr:row>
      <xdr:rowOff>142875</xdr:rowOff>
    </xdr:from>
    <xdr:to>
      <xdr:col>26</xdr:col>
      <xdr:colOff>588962</xdr:colOff>
      <xdr:row>32</xdr:row>
      <xdr:rowOff>187325</xdr:rowOff>
    </xdr:to>
    <xdr:sp macro="" textlink="">
      <xdr:nvSpPr>
        <xdr:cNvPr id="12" name="Yuvarlatılmış Dikdörtgen 11">
          <a:extLst>
            <a:ext uri="{FF2B5EF4-FFF2-40B4-BE49-F238E27FC236}">
              <a16:creationId xmlns:a16="http://schemas.microsoft.com/office/drawing/2014/main" id="{00000000-0008-0000-0200-00000C000000}"/>
            </a:ext>
          </a:extLst>
        </xdr:cNvPr>
        <xdr:cNvSpPr/>
      </xdr:nvSpPr>
      <xdr:spPr>
        <a:xfrm>
          <a:off x="11791950" y="6448425"/>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17</xdr:col>
      <xdr:colOff>0</xdr:colOff>
      <xdr:row>39</xdr:row>
      <xdr:rowOff>142875</xdr:rowOff>
    </xdr:from>
    <xdr:to>
      <xdr:col>27</xdr:col>
      <xdr:colOff>1587</xdr:colOff>
      <xdr:row>43</xdr:row>
      <xdr:rowOff>107950</xdr:rowOff>
    </xdr:to>
    <xdr:sp macro="" textlink="">
      <xdr:nvSpPr>
        <xdr:cNvPr id="14" name="Yuvarlatılmış Dikdörtgen 13">
          <a:extLst>
            <a:ext uri="{FF2B5EF4-FFF2-40B4-BE49-F238E27FC236}">
              <a16:creationId xmlns:a16="http://schemas.microsoft.com/office/drawing/2014/main" id="{00000000-0008-0000-0200-00000E000000}"/>
            </a:ext>
          </a:extLst>
        </xdr:cNvPr>
        <xdr:cNvSpPr/>
      </xdr:nvSpPr>
      <xdr:spPr>
        <a:xfrm>
          <a:off x="11782425" y="9086850"/>
          <a:ext cx="6345237" cy="95567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SGK iadesi gerçekleştiğinde işveren payı gelir kaydedilir kişi payı kamu görevlisine iade edilir</a:t>
          </a:r>
          <a:r>
            <a:rPr lang="tr-TR" sz="1200" b="0" baseline="0">
              <a:solidFill>
                <a:schemeClr val="tx1"/>
              </a:solidFill>
            </a:rPr>
            <a:t>.</a:t>
          </a:r>
          <a:endParaRPr lang="tr-TR" sz="1200" b="0">
            <a:solidFill>
              <a:schemeClr val="tx1"/>
            </a:solidFill>
          </a:endParaRPr>
        </a:p>
      </xdr:txBody>
    </xdr:sp>
    <xdr:clientData/>
  </xdr:twoCellAnchor>
  <xdr:twoCellAnchor>
    <xdr:from>
      <xdr:col>17</xdr:col>
      <xdr:colOff>0</xdr:colOff>
      <xdr:row>13</xdr:row>
      <xdr:rowOff>0</xdr:rowOff>
    </xdr:from>
    <xdr:to>
      <xdr:col>26</xdr:col>
      <xdr:colOff>590550</xdr:colOff>
      <xdr:row>16</xdr:row>
      <xdr:rowOff>190500</xdr:rowOff>
    </xdr:to>
    <xdr:sp macro="" textlink="">
      <xdr:nvSpPr>
        <xdr:cNvPr id="13" name="Yuvarlatılmış Dikdörtgen 12">
          <a:extLst>
            <a:ext uri="{FF2B5EF4-FFF2-40B4-BE49-F238E27FC236}">
              <a16:creationId xmlns:a16="http://schemas.microsoft.com/office/drawing/2014/main" id="{00000000-0008-0000-0200-00000D000000}"/>
            </a:ext>
          </a:extLst>
        </xdr:cNvPr>
        <xdr:cNvSpPr/>
      </xdr:nvSpPr>
      <xdr:spPr>
        <a:xfrm>
          <a:off x="11782425" y="3409950"/>
          <a:ext cx="6324600" cy="7620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17</xdr:col>
      <xdr:colOff>19050</xdr:colOff>
      <xdr:row>60</xdr:row>
      <xdr:rowOff>257176</xdr:rowOff>
    </xdr:from>
    <xdr:to>
      <xdr:col>26</xdr:col>
      <xdr:colOff>374650</xdr:colOff>
      <xdr:row>61</xdr:row>
      <xdr:rowOff>304800</xdr:rowOff>
    </xdr:to>
    <xdr:sp macro="" textlink="">
      <xdr:nvSpPr>
        <xdr:cNvPr id="15" name="Yuvarlatılmış Dikdörtgen 14">
          <a:extLst>
            <a:ext uri="{FF2B5EF4-FFF2-40B4-BE49-F238E27FC236}">
              <a16:creationId xmlns:a16="http://schemas.microsoft.com/office/drawing/2014/main" id="{00000000-0008-0000-0200-00000F000000}"/>
            </a:ext>
          </a:extLst>
        </xdr:cNvPr>
        <xdr:cNvSpPr/>
      </xdr:nvSpPr>
      <xdr:spPr>
        <a:xfrm>
          <a:off x="11801475" y="16306801"/>
          <a:ext cx="6089650" cy="69532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17</xdr:col>
      <xdr:colOff>9526</xdr:colOff>
      <xdr:row>44</xdr:row>
      <xdr:rowOff>1</xdr:rowOff>
    </xdr:from>
    <xdr:to>
      <xdr:col>31</xdr:col>
      <xdr:colOff>47626</xdr:colOff>
      <xdr:row>59</xdr:row>
      <xdr:rowOff>390525</xdr:rowOff>
    </xdr:to>
    <xdr:sp macro="" textlink="">
      <xdr:nvSpPr>
        <xdr:cNvPr id="17" name="Yuvarlatılmış Dikdörtgen 16">
          <a:extLst>
            <a:ext uri="{FF2B5EF4-FFF2-40B4-BE49-F238E27FC236}">
              <a16:creationId xmlns:a16="http://schemas.microsoft.com/office/drawing/2014/main" id="{00000000-0008-0000-0200-000011000000}"/>
            </a:ext>
          </a:extLst>
        </xdr:cNvPr>
        <xdr:cNvSpPr/>
      </xdr:nvSpPr>
      <xdr:spPr>
        <a:xfrm>
          <a:off x="11791951" y="10134601"/>
          <a:ext cx="8820150" cy="5657849"/>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Kamu Görevlisinin;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olması durumunda, yersiz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oneCellAnchor>
    <xdr:from>
      <xdr:col>9</xdr:col>
      <xdr:colOff>0</xdr:colOff>
      <xdr:row>57</xdr:row>
      <xdr:rowOff>0</xdr:rowOff>
    </xdr:from>
    <xdr:ext cx="304800" cy="304800"/>
    <xdr:sp macro="" textlink="">
      <xdr:nvSpPr>
        <xdr:cNvPr id="10" name="AutoShape 3" descr="❌” anlamı: çarpı işareti Emoji | EmojiAll">
          <a:extLst>
            <a:ext uri="{FF2B5EF4-FFF2-40B4-BE49-F238E27FC236}">
              <a16:creationId xmlns:a16="http://schemas.microsoft.com/office/drawing/2014/main" id="{00000000-0008-0000-0200-00000A000000}"/>
            </a:ext>
          </a:extLst>
        </xdr:cNvPr>
        <xdr:cNvSpPr>
          <a:spLocks noChangeAspect="1" noChangeArrowheads="1"/>
        </xdr:cNvSpPr>
      </xdr:nvSpPr>
      <xdr:spPr bwMode="auto">
        <a:xfrm>
          <a:off x="5695950" y="1570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0.xml><?xml version="1.0" encoding="utf-8"?>
<xdr:wsDr xmlns:xdr="http://schemas.openxmlformats.org/drawingml/2006/spreadsheetDrawing" xmlns:a="http://schemas.openxmlformats.org/drawingml/2006/main">
  <xdr:twoCellAnchor>
    <xdr:from>
      <xdr:col>15</xdr:col>
      <xdr:colOff>0</xdr:colOff>
      <xdr:row>3</xdr:row>
      <xdr:rowOff>0</xdr:rowOff>
    </xdr:from>
    <xdr:to>
      <xdr:col>25</xdr:col>
      <xdr:colOff>10583</xdr:colOff>
      <xdr:row>6</xdr:row>
      <xdr:rowOff>32660</xdr:rowOff>
    </xdr:to>
    <xdr:sp macro="" textlink="">
      <xdr:nvSpPr>
        <xdr:cNvPr id="6" name="Yuvarlatılmış Dikdörtgen 5">
          <a:extLst>
            <a:ext uri="{FF2B5EF4-FFF2-40B4-BE49-F238E27FC236}">
              <a16:creationId xmlns:a16="http://schemas.microsoft.com/office/drawing/2014/main" id="{00000000-0008-0000-1400-000006000000}"/>
            </a:ext>
          </a:extLst>
        </xdr:cNvPr>
        <xdr:cNvSpPr/>
      </xdr:nvSpPr>
      <xdr:spPr>
        <a:xfrm>
          <a:off x="9048750" y="1076325"/>
          <a:ext cx="6106583" cy="670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0</xdr:colOff>
      <xdr:row>23</xdr:row>
      <xdr:rowOff>0</xdr:rowOff>
    </xdr:from>
    <xdr:to>
      <xdr:col>25</xdr:col>
      <xdr:colOff>84666</xdr:colOff>
      <xdr:row>29</xdr:row>
      <xdr:rowOff>44450</xdr:rowOff>
    </xdr:to>
    <xdr:sp macro="" textlink="">
      <xdr:nvSpPr>
        <xdr:cNvPr id="8" name="Yuvarlatılmış Dikdörtgen 7">
          <a:extLst>
            <a:ext uri="{FF2B5EF4-FFF2-40B4-BE49-F238E27FC236}">
              <a16:creationId xmlns:a16="http://schemas.microsoft.com/office/drawing/2014/main" id="{00000000-0008-0000-1400-000008000000}"/>
            </a:ext>
          </a:extLst>
        </xdr:cNvPr>
        <xdr:cNvSpPr/>
      </xdr:nvSpPr>
      <xdr:spPr>
        <a:xfrm>
          <a:off x="9048750" y="5248275"/>
          <a:ext cx="6180666"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14</xdr:col>
      <xdr:colOff>590550</xdr:colOff>
      <xdr:row>40</xdr:row>
      <xdr:rowOff>723900</xdr:rowOff>
    </xdr:from>
    <xdr:to>
      <xdr:col>25</xdr:col>
      <xdr:colOff>87841</xdr:colOff>
      <xdr:row>47</xdr:row>
      <xdr:rowOff>5292</xdr:rowOff>
    </xdr:to>
    <xdr:sp macro="" textlink="">
      <xdr:nvSpPr>
        <xdr:cNvPr id="9" name="Yuvarlatılmış Dikdörtgen 8">
          <a:extLst>
            <a:ext uri="{FF2B5EF4-FFF2-40B4-BE49-F238E27FC236}">
              <a16:creationId xmlns:a16="http://schemas.microsoft.com/office/drawing/2014/main" id="{00000000-0008-0000-1400-000009000000}"/>
            </a:ext>
          </a:extLst>
        </xdr:cNvPr>
        <xdr:cNvSpPr/>
      </xdr:nvSpPr>
      <xdr:spPr>
        <a:xfrm>
          <a:off x="9029700" y="9382125"/>
          <a:ext cx="6202891" cy="137689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ile genel sağlık sigortası  işveren payı primlerinin çalışılmayan süreye ait  olan kısmı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kişi payı borçlandırmaya dahil edilmez.</a:t>
          </a:r>
        </a:p>
      </xdr:txBody>
    </xdr:sp>
    <xdr:clientData/>
  </xdr:twoCellAnchor>
  <xdr:twoCellAnchor>
    <xdr:from>
      <xdr:col>14</xdr:col>
      <xdr:colOff>571500</xdr:colOff>
      <xdr:row>60</xdr:row>
      <xdr:rowOff>228600</xdr:rowOff>
    </xdr:from>
    <xdr:to>
      <xdr:col>24</xdr:col>
      <xdr:colOff>546100</xdr:colOff>
      <xdr:row>61</xdr:row>
      <xdr:rowOff>90488</xdr:rowOff>
    </xdr:to>
    <xdr:sp macro="" textlink="">
      <xdr:nvSpPr>
        <xdr:cNvPr id="12" name="Yuvarlatılmış Dikdörtgen 11">
          <a:extLst>
            <a:ext uri="{FF2B5EF4-FFF2-40B4-BE49-F238E27FC236}">
              <a16:creationId xmlns:a16="http://schemas.microsoft.com/office/drawing/2014/main" id="{00000000-0008-0000-1400-00000C000000}"/>
            </a:ext>
          </a:extLst>
        </xdr:cNvPr>
        <xdr:cNvSpPr/>
      </xdr:nvSpPr>
      <xdr:spPr>
        <a:xfrm>
          <a:off x="9496425" y="16259175"/>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14</xdr:col>
      <xdr:colOff>533400</xdr:colOff>
      <xdr:row>49</xdr:row>
      <xdr:rowOff>0</xdr:rowOff>
    </xdr:from>
    <xdr:to>
      <xdr:col>25</xdr:col>
      <xdr:colOff>241300</xdr:colOff>
      <xdr:row>59</xdr:row>
      <xdr:rowOff>457200</xdr:rowOff>
    </xdr:to>
    <xdr:sp macro="" textlink="">
      <xdr:nvSpPr>
        <xdr:cNvPr id="11" name="Yuvarlatılmış Dikdörtgen 10">
          <a:extLst>
            <a:ext uri="{FF2B5EF4-FFF2-40B4-BE49-F238E27FC236}">
              <a16:creationId xmlns:a16="http://schemas.microsoft.com/office/drawing/2014/main" id="{00000000-0008-0000-1400-00000B000000}"/>
            </a:ext>
          </a:extLst>
        </xdr:cNvPr>
        <xdr:cNvSpPr/>
      </xdr:nvSpPr>
      <xdr:spPr>
        <a:xfrm>
          <a:off x="9458325" y="11344275"/>
          <a:ext cx="6413500" cy="454342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15</xdr:col>
      <xdr:colOff>0</xdr:colOff>
      <xdr:row>4</xdr:row>
      <xdr:rowOff>0</xdr:rowOff>
    </xdr:from>
    <xdr:to>
      <xdr:col>25</xdr:col>
      <xdr:colOff>25237</xdr:colOff>
      <xdr:row>7</xdr:row>
      <xdr:rowOff>33393</xdr:rowOff>
    </xdr:to>
    <xdr:sp macro="" textlink="">
      <xdr:nvSpPr>
        <xdr:cNvPr id="7" name="Yuvarlatılmış Dikdörtgen 6">
          <a:extLst>
            <a:ext uri="{FF2B5EF4-FFF2-40B4-BE49-F238E27FC236}">
              <a16:creationId xmlns:a16="http://schemas.microsoft.com/office/drawing/2014/main" id="{00000000-0008-0000-1500-000007000000}"/>
            </a:ext>
          </a:extLst>
        </xdr:cNvPr>
        <xdr:cNvSpPr/>
      </xdr:nvSpPr>
      <xdr:spPr>
        <a:xfrm>
          <a:off x="9459058" y="1252904"/>
          <a:ext cx="6106583" cy="670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0</xdr:colOff>
      <xdr:row>21</xdr:row>
      <xdr:rowOff>381000</xdr:rowOff>
    </xdr:from>
    <xdr:to>
      <xdr:col>25</xdr:col>
      <xdr:colOff>99320</xdr:colOff>
      <xdr:row>28</xdr:row>
      <xdr:rowOff>101600</xdr:rowOff>
    </xdr:to>
    <xdr:sp macro="" textlink="">
      <xdr:nvSpPr>
        <xdr:cNvPr id="8" name="Yuvarlatılmış Dikdörtgen 7">
          <a:extLst>
            <a:ext uri="{FF2B5EF4-FFF2-40B4-BE49-F238E27FC236}">
              <a16:creationId xmlns:a16="http://schemas.microsoft.com/office/drawing/2014/main" id="{00000000-0008-0000-1500-000008000000}"/>
            </a:ext>
          </a:extLst>
        </xdr:cNvPr>
        <xdr:cNvSpPr/>
      </xdr:nvSpPr>
      <xdr:spPr>
        <a:xfrm>
          <a:off x="9459058" y="5004288"/>
          <a:ext cx="6180666"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15</xdr:col>
      <xdr:colOff>0</xdr:colOff>
      <xdr:row>42</xdr:row>
      <xdr:rowOff>0</xdr:rowOff>
    </xdr:from>
    <xdr:to>
      <xdr:col>25</xdr:col>
      <xdr:colOff>121545</xdr:colOff>
      <xdr:row>48</xdr:row>
      <xdr:rowOff>153296</xdr:rowOff>
    </xdr:to>
    <xdr:sp macro="" textlink="">
      <xdr:nvSpPr>
        <xdr:cNvPr id="9" name="Yuvarlatılmış Dikdörtgen 8">
          <a:extLst>
            <a:ext uri="{FF2B5EF4-FFF2-40B4-BE49-F238E27FC236}">
              <a16:creationId xmlns:a16="http://schemas.microsoft.com/office/drawing/2014/main" id="{00000000-0008-0000-1500-000009000000}"/>
            </a:ext>
          </a:extLst>
        </xdr:cNvPr>
        <xdr:cNvSpPr/>
      </xdr:nvSpPr>
      <xdr:spPr>
        <a:xfrm>
          <a:off x="9459058" y="9605596"/>
          <a:ext cx="6202891" cy="137689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primlerinin çalışılmayan süreye ait  olan kısmı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keseneği kişi payı ve genel sağlık sigortası  işveren payı  borçlandırmaya dahil edilmez.</a:t>
          </a:r>
        </a:p>
      </xdr:txBody>
    </xdr:sp>
    <xdr:clientData/>
  </xdr:twoCellAnchor>
  <xdr:twoCellAnchor>
    <xdr:from>
      <xdr:col>14</xdr:col>
      <xdr:colOff>307730</xdr:colOff>
      <xdr:row>61</xdr:row>
      <xdr:rowOff>228111</xdr:rowOff>
    </xdr:from>
    <xdr:to>
      <xdr:col>24</xdr:col>
      <xdr:colOff>503604</xdr:colOff>
      <xdr:row>62</xdr:row>
      <xdr:rowOff>122482</xdr:rowOff>
    </xdr:to>
    <xdr:sp macro="" textlink="">
      <xdr:nvSpPr>
        <xdr:cNvPr id="10" name="Yuvarlatılmış Dikdörtgen 9">
          <a:extLst>
            <a:ext uri="{FF2B5EF4-FFF2-40B4-BE49-F238E27FC236}">
              <a16:creationId xmlns:a16="http://schemas.microsoft.com/office/drawing/2014/main" id="{00000000-0008-0000-1500-00000A000000}"/>
            </a:ext>
          </a:extLst>
        </xdr:cNvPr>
        <xdr:cNvSpPr/>
      </xdr:nvSpPr>
      <xdr:spPr>
        <a:xfrm>
          <a:off x="9426330" y="16547611"/>
          <a:ext cx="6063274" cy="49127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14</xdr:col>
      <xdr:colOff>278422</xdr:colOff>
      <xdr:row>50</xdr:row>
      <xdr:rowOff>14654</xdr:rowOff>
    </xdr:from>
    <xdr:to>
      <xdr:col>25</xdr:col>
      <xdr:colOff>255953</xdr:colOff>
      <xdr:row>60</xdr:row>
      <xdr:rowOff>344365</xdr:rowOff>
    </xdr:to>
    <xdr:sp macro="" textlink="">
      <xdr:nvSpPr>
        <xdr:cNvPr id="13" name="Yuvarlatılmış Dikdörtgen 12">
          <a:extLst>
            <a:ext uri="{FF2B5EF4-FFF2-40B4-BE49-F238E27FC236}">
              <a16:creationId xmlns:a16="http://schemas.microsoft.com/office/drawing/2014/main" id="{00000000-0008-0000-1500-00000D000000}"/>
            </a:ext>
          </a:extLst>
        </xdr:cNvPr>
        <xdr:cNvSpPr/>
      </xdr:nvSpPr>
      <xdr:spPr>
        <a:xfrm>
          <a:off x="9356480" y="11430000"/>
          <a:ext cx="6439877" cy="4528038"/>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15</xdr:col>
      <xdr:colOff>0</xdr:colOff>
      <xdr:row>3</xdr:row>
      <xdr:rowOff>0</xdr:rowOff>
    </xdr:from>
    <xdr:to>
      <xdr:col>25</xdr:col>
      <xdr:colOff>34396</xdr:colOff>
      <xdr:row>6</xdr:row>
      <xdr:rowOff>51710</xdr:rowOff>
    </xdr:to>
    <xdr:sp macro="" textlink="">
      <xdr:nvSpPr>
        <xdr:cNvPr id="7" name="Yuvarlatılmış Dikdörtgen 6">
          <a:extLst>
            <a:ext uri="{FF2B5EF4-FFF2-40B4-BE49-F238E27FC236}">
              <a16:creationId xmlns:a16="http://schemas.microsoft.com/office/drawing/2014/main" id="{00000000-0008-0000-1600-000007000000}"/>
            </a:ext>
          </a:extLst>
        </xdr:cNvPr>
        <xdr:cNvSpPr/>
      </xdr:nvSpPr>
      <xdr:spPr>
        <a:xfrm>
          <a:off x="8786813" y="1012031"/>
          <a:ext cx="6106583" cy="670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0</xdr:colOff>
      <xdr:row>22</xdr:row>
      <xdr:rowOff>0</xdr:rowOff>
    </xdr:from>
    <xdr:to>
      <xdr:col>25</xdr:col>
      <xdr:colOff>108479</xdr:colOff>
      <xdr:row>28</xdr:row>
      <xdr:rowOff>30163</xdr:rowOff>
    </xdr:to>
    <xdr:sp macro="" textlink="">
      <xdr:nvSpPr>
        <xdr:cNvPr id="8" name="Yuvarlatılmış Dikdörtgen 7">
          <a:extLst>
            <a:ext uri="{FF2B5EF4-FFF2-40B4-BE49-F238E27FC236}">
              <a16:creationId xmlns:a16="http://schemas.microsoft.com/office/drawing/2014/main" id="{00000000-0008-0000-1600-000008000000}"/>
            </a:ext>
          </a:extLst>
        </xdr:cNvPr>
        <xdr:cNvSpPr/>
      </xdr:nvSpPr>
      <xdr:spPr>
        <a:xfrm>
          <a:off x="8786813" y="5024438"/>
          <a:ext cx="6180666"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15</xdr:col>
      <xdr:colOff>0</xdr:colOff>
      <xdr:row>41</xdr:row>
      <xdr:rowOff>0</xdr:rowOff>
    </xdr:from>
    <xdr:to>
      <xdr:col>25</xdr:col>
      <xdr:colOff>130704</xdr:colOff>
      <xdr:row>47</xdr:row>
      <xdr:rowOff>138642</xdr:rowOff>
    </xdr:to>
    <xdr:sp macro="" textlink="">
      <xdr:nvSpPr>
        <xdr:cNvPr id="9" name="Yuvarlatılmış Dikdörtgen 8">
          <a:extLst>
            <a:ext uri="{FF2B5EF4-FFF2-40B4-BE49-F238E27FC236}">
              <a16:creationId xmlns:a16="http://schemas.microsoft.com/office/drawing/2014/main" id="{00000000-0008-0000-1600-000009000000}"/>
            </a:ext>
          </a:extLst>
        </xdr:cNvPr>
        <xdr:cNvSpPr/>
      </xdr:nvSpPr>
      <xdr:spPr>
        <a:xfrm>
          <a:off x="8786813" y="9310688"/>
          <a:ext cx="6202891" cy="137689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primlerinin çalışılmayan süreye ait  olan kısmı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keseneği kişi payı ve genel sağlık sigortası  işveren payı  borçlandırmaya dahil edilmez.</a:t>
          </a:r>
        </a:p>
      </xdr:txBody>
    </xdr:sp>
    <xdr:clientData/>
  </xdr:twoCellAnchor>
  <xdr:twoCellAnchor>
    <xdr:from>
      <xdr:col>15</xdr:col>
      <xdr:colOff>28575</xdr:colOff>
      <xdr:row>59</xdr:row>
      <xdr:rowOff>523875</xdr:rowOff>
    </xdr:from>
    <xdr:to>
      <xdr:col>25</xdr:col>
      <xdr:colOff>3175</xdr:colOff>
      <xdr:row>60</xdr:row>
      <xdr:rowOff>385763</xdr:rowOff>
    </xdr:to>
    <xdr:sp macro="" textlink="">
      <xdr:nvSpPr>
        <xdr:cNvPr id="12" name="Yuvarlatılmış Dikdörtgen 11">
          <a:extLst>
            <a:ext uri="{FF2B5EF4-FFF2-40B4-BE49-F238E27FC236}">
              <a16:creationId xmlns:a16="http://schemas.microsoft.com/office/drawing/2014/main" id="{00000000-0008-0000-1600-00000C000000}"/>
            </a:ext>
          </a:extLst>
        </xdr:cNvPr>
        <xdr:cNvSpPr/>
      </xdr:nvSpPr>
      <xdr:spPr>
        <a:xfrm>
          <a:off x="9105900" y="15849600"/>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15</xdr:col>
      <xdr:colOff>19050</xdr:colOff>
      <xdr:row>48</xdr:row>
      <xdr:rowOff>66676</xdr:rowOff>
    </xdr:from>
    <xdr:to>
      <xdr:col>25</xdr:col>
      <xdr:colOff>307975</xdr:colOff>
      <xdr:row>59</xdr:row>
      <xdr:rowOff>104776</xdr:rowOff>
    </xdr:to>
    <xdr:sp macro="" textlink="">
      <xdr:nvSpPr>
        <xdr:cNvPr id="11" name="Yuvarlatılmış Dikdörtgen 10">
          <a:extLst>
            <a:ext uri="{FF2B5EF4-FFF2-40B4-BE49-F238E27FC236}">
              <a16:creationId xmlns:a16="http://schemas.microsoft.com/office/drawing/2014/main" id="{00000000-0008-0000-1600-00000B000000}"/>
            </a:ext>
          </a:extLst>
        </xdr:cNvPr>
        <xdr:cNvSpPr/>
      </xdr:nvSpPr>
      <xdr:spPr>
        <a:xfrm>
          <a:off x="9096375" y="10972801"/>
          <a:ext cx="6384925" cy="44577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15</xdr:col>
      <xdr:colOff>0</xdr:colOff>
      <xdr:row>5</xdr:row>
      <xdr:rowOff>0</xdr:rowOff>
    </xdr:from>
    <xdr:to>
      <xdr:col>25</xdr:col>
      <xdr:colOff>7181</xdr:colOff>
      <xdr:row>8</xdr:row>
      <xdr:rowOff>58513</xdr:rowOff>
    </xdr:to>
    <xdr:sp macro="" textlink="">
      <xdr:nvSpPr>
        <xdr:cNvPr id="7" name="Yuvarlatılmış Dikdörtgen 6">
          <a:extLst>
            <a:ext uri="{FF2B5EF4-FFF2-40B4-BE49-F238E27FC236}">
              <a16:creationId xmlns:a16="http://schemas.microsoft.com/office/drawing/2014/main" id="{00000000-0008-0000-1700-000007000000}"/>
            </a:ext>
          </a:extLst>
        </xdr:cNvPr>
        <xdr:cNvSpPr/>
      </xdr:nvSpPr>
      <xdr:spPr>
        <a:xfrm>
          <a:off x="9933214" y="1741714"/>
          <a:ext cx="6130396" cy="670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14</xdr:col>
      <xdr:colOff>510886</xdr:colOff>
      <xdr:row>25</xdr:row>
      <xdr:rowOff>8659</xdr:rowOff>
    </xdr:from>
    <xdr:to>
      <xdr:col>24</xdr:col>
      <xdr:colOff>592151</xdr:colOff>
      <xdr:row>31</xdr:row>
      <xdr:rowOff>39070</xdr:rowOff>
    </xdr:to>
    <xdr:sp macro="" textlink="">
      <xdr:nvSpPr>
        <xdr:cNvPr id="8" name="Yuvarlatılmış Dikdörtgen 7">
          <a:extLst>
            <a:ext uri="{FF2B5EF4-FFF2-40B4-BE49-F238E27FC236}">
              <a16:creationId xmlns:a16="http://schemas.microsoft.com/office/drawing/2014/main" id="{00000000-0008-0000-1700-000008000000}"/>
            </a:ext>
          </a:extLst>
        </xdr:cNvPr>
        <xdr:cNvSpPr/>
      </xdr:nvSpPr>
      <xdr:spPr>
        <a:xfrm>
          <a:off x="9767454" y="6277841"/>
          <a:ext cx="6142629" cy="122536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görevden uzaklaştırılanlar  için peşin ödenmiş aylığın çalışılmayan süreye ait kısmının1/3 ü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günlerin 1/3 'ü   borçlandırmaya dahil edilir</a:t>
          </a:r>
        </a:p>
      </xdr:txBody>
    </xdr:sp>
    <xdr:clientData/>
  </xdr:twoCellAnchor>
  <xdr:twoCellAnchor>
    <xdr:from>
      <xdr:col>15</xdr:col>
      <xdr:colOff>0</xdr:colOff>
      <xdr:row>42</xdr:row>
      <xdr:rowOff>0</xdr:rowOff>
    </xdr:from>
    <xdr:to>
      <xdr:col>25</xdr:col>
      <xdr:colOff>103489</xdr:colOff>
      <xdr:row>48</xdr:row>
      <xdr:rowOff>115510</xdr:rowOff>
    </xdr:to>
    <xdr:sp macro="" textlink="">
      <xdr:nvSpPr>
        <xdr:cNvPr id="9" name="Yuvarlatılmış Dikdörtgen 8">
          <a:extLst>
            <a:ext uri="{FF2B5EF4-FFF2-40B4-BE49-F238E27FC236}">
              <a16:creationId xmlns:a16="http://schemas.microsoft.com/office/drawing/2014/main" id="{00000000-0008-0000-1700-000009000000}"/>
            </a:ext>
          </a:extLst>
        </xdr:cNvPr>
        <xdr:cNvSpPr/>
      </xdr:nvSpPr>
      <xdr:spPr>
        <a:xfrm>
          <a:off x="9933214" y="10844893"/>
          <a:ext cx="6226704" cy="136736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ile genel sağlık sigortası  işveren payı primlerinin çalışılmayan süreye ait  olan kısmının 1/2 si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keseneği  kişi payı borçlandırmaya dahil edilmez.</a:t>
          </a:r>
        </a:p>
      </xdr:txBody>
    </xdr:sp>
    <xdr:clientData/>
  </xdr:twoCellAnchor>
  <xdr:twoCellAnchor>
    <xdr:from>
      <xdr:col>14</xdr:col>
      <xdr:colOff>606135</xdr:colOff>
      <xdr:row>61</xdr:row>
      <xdr:rowOff>51955</xdr:rowOff>
    </xdr:from>
    <xdr:to>
      <xdr:col>25</xdr:col>
      <xdr:colOff>9235</xdr:colOff>
      <xdr:row>61</xdr:row>
      <xdr:rowOff>513917</xdr:rowOff>
    </xdr:to>
    <xdr:sp macro="" textlink="">
      <xdr:nvSpPr>
        <xdr:cNvPr id="13" name="Yuvarlatılmış Dikdörtgen 12">
          <a:extLst>
            <a:ext uri="{FF2B5EF4-FFF2-40B4-BE49-F238E27FC236}">
              <a16:creationId xmlns:a16="http://schemas.microsoft.com/office/drawing/2014/main" id="{00000000-0008-0000-1700-00000D000000}"/>
            </a:ext>
          </a:extLst>
        </xdr:cNvPr>
        <xdr:cNvSpPr/>
      </xdr:nvSpPr>
      <xdr:spPr>
        <a:xfrm>
          <a:off x="9862703" y="17075728"/>
          <a:ext cx="6070600" cy="46196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14</xdr:col>
      <xdr:colOff>597477</xdr:colOff>
      <xdr:row>49</xdr:row>
      <xdr:rowOff>17319</xdr:rowOff>
    </xdr:from>
    <xdr:to>
      <xdr:col>25</xdr:col>
      <xdr:colOff>76779</xdr:colOff>
      <xdr:row>60</xdr:row>
      <xdr:rowOff>355024</xdr:rowOff>
    </xdr:to>
    <xdr:sp macro="" textlink="">
      <xdr:nvSpPr>
        <xdr:cNvPr id="11" name="Yuvarlatılmış Dikdörtgen 10">
          <a:extLst>
            <a:ext uri="{FF2B5EF4-FFF2-40B4-BE49-F238E27FC236}">
              <a16:creationId xmlns:a16="http://schemas.microsoft.com/office/drawing/2014/main" id="{00000000-0008-0000-1700-00000B000000}"/>
            </a:ext>
          </a:extLst>
        </xdr:cNvPr>
        <xdr:cNvSpPr/>
      </xdr:nvSpPr>
      <xdr:spPr>
        <a:xfrm>
          <a:off x="9854045" y="12321887"/>
          <a:ext cx="6146802" cy="445943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15</xdr:col>
      <xdr:colOff>0</xdr:colOff>
      <xdr:row>3</xdr:row>
      <xdr:rowOff>0</xdr:rowOff>
    </xdr:from>
    <xdr:to>
      <xdr:col>24</xdr:col>
      <xdr:colOff>603575</xdr:colOff>
      <xdr:row>7</xdr:row>
      <xdr:rowOff>0</xdr:rowOff>
    </xdr:to>
    <xdr:sp macro="" textlink="">
      <xdr:nvSpPr>
        <xdr:cNvPr id="6" name="Yuvarlatılmış Dikdörtgen 5">
          <a:extLst>
            <a:ext uri="{FF2B5EF4-FFF2-40B4-BE49-F238E27FC236}">
              <a16:creationId xmlns:a16="http://schemas.microsoft.com/office/drawing/2014/main" id="{00000000-0008-0000-1800-000006000000}"/>
            </a:ext>
          </a:extLst>
        </xdr:cNvPr>
        <xdr:cNvSpPr/>
      </xdr:nvSpPr>
      <xdr:spPr>
        <a:xfrm>
          <a:off x="9793432" y="1073727"/>
          <a:ext cx="6058802" cy="83993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15</xdr:col>
      <xdr:colOff>0</xdr:colOff>
      <xdr:row>24</xdr:row>
      <xdr:rowOff>0</xdr:rowOff>
    </xdr:from>
    <xdr:to>
      <xdr:col>25</xdr:col>
      <xdr:colOff>70441</xdr:colOff>
      <xdr:row>30</xdr:row>
      <xdr:rowOff>22833</xdr:rowOff>
    </xdr:to>
    <xdr:sp macro="" textlink="">
      <xdr:nvSpPr>
        <xdr:cNvPr id="8" name="Yuvarlatılmış Dikdörtgen 7">
          <a:extLst>
            <a:ext uri="{FF2B5EF4-FFF2-40B4-BE49-F238E27FC236}">
              <a16:creationId xmlns:a16="http://schemas.microsoft.com/office/drawing/2014/main" id="{00000000-0008-0000-1800-000008000000}"/>
            </a:ext>
          </a:extLst>
        </xdr:cNvPr>
        <xdr:cNvSpPr/>
      </xdr:nvSpPr>
      <xdr:spPr>
        <a:xfrm>
          <a:off x="9584531" y="6060281"/>
          <a:ext cx="6142629" cy="122536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görevden uzaklaştırılanlar  için peşin ödenmiş aylığın çalışılmayan süreye ait kısmının1/3 ü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günlerin 1/3 'ü   borçlandırmaya dahil edilir</a:t>
          </a:r>
        </a:p>
      </xdr:txBody>
    </xdr:sp>
    <xdr:clientData/>
  </xdr:twoCellAnchor>
  <xdr:twoCellAnchor>
    <xdr:from>
      <xdr:col>15</xdr:col>
      <xdr:colOff>0</xdr:colOff>
      <xdr:row>42</xdr:row>
      <xdr:rowOff>0</xdr:rowOff>
    </xdr:from>
    <xdr:to>
      <xdr:col>25</xdr:col>
      <xdr:colOff>92664</xdr:colOff>
      <xdr:row>48</xdr:row>
      <xdr:rowOff>94945</xdr:rowOff>
    </xdr:to>
    <xdr:sp macro="" textlink="">
      <xdr:nvSpPr>
        <xdr:cNvPr id="10" name="Yuvarlatılmış Dikdörtgen 9">
          <a:extLst>
            <a:ext uri="{FF2B5EF4-FFF2-40B4-BE49-F238E27FC236}">
              <a16:creationId xmlns:a16="http://schemas.microsoft.com/office/drawing/2014/main" id="{00000000-0008-0000-1800-00000A000000}"/>
            </a:ext>
          </a:extLst>
        </xdr:cNvPr>
        <xdr:cNvSpPr/>
      </xdr:nvSpPr>
      <xdr:spPr>
        <a:xfrm>
          <a:off x="9584531" y="10715625"/>
          <a:ext cx="6164852" cy="134510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1)Emeklilik keseneği kurum karşılığı ile genel sağlık sigortası primi  tam olarak gönderilir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2)Emeklilik keseneği kurum karşılığı  işveren payı ile genel sağlık sigortası  işveren payı primlerinin çalışılmayan süreye ait  olan kısmının 1/2 si  için kamu görevlisi borçlandırılır.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3)Emeklilik keseneği kişi payı borçlandırmaya dahil edilmez.</a:t>
          </a:r>
        </a:p>
      </xdr:txBody>
    </xdr:sp>
    <xdr:clientData/>
  </xdr:twoCellAnchor>
  <xdr:twoCellAnchor>
    <xdr:from>
      <xdr:col>14</xdr:col>
      <xdr:colOff>606136</xdr:colOff>
      <xdr:row>60</xdr:row>
      <xdr:rowOff>181841</xdr:rowOff>
    </xdr:from>
    <xdr:to>
      <xdr:col>25</xdr:col>
      <xdr:colOff>9236</xdr:colOff>
      <xdr:row>61</xdr:row>
      <xdr:rowOff>37667</xdr:rowOff>
    </xdr:to>
    <xdr:sp macro="" textlink="">
      <xdr:nvSpPr>
        <xdr:cNvPr id="9" name="Yuvarlatılmış Dikdörtgen 8">
          <a:extLst>
            <a:ext uri="{FF2B5EF4-FFF2-40B4-BE49-F238E27FC236}">
              <a16:creationId xmlns:a16="http://schemas.microsoft.com/office/drawing/2014/main" id="{00000000-0008-0000-1800-000009000000}"/>
            </a:ext>
          </a:extLst>
        </xdr:cNvPr>
        <xdr:cNvSpPr/>
      </xdr:nvSpPr>
      <xdr:spPr>
        <a:xfrm>
          <a:off x="9793431" y="17274886"/>
          <a:ext cx="6070600" cy="45330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15</xdr:col>
      <xdr:colOff>25977</xdr:colOff>
      <xdr:row>48</xdr:row>
      <xdr:rowOff>164522</xdr:rowOff>
    </xdr:from>
    <xdr:to>
      <xdr:col>25</xdr:col>
      <xdr:colOff>137392</xdr:colOff>
      <xdr:row>59</xdr:row>
      <xdr:rowOff>398318</xdr:rowOff>
    </xdr:to>
    <xdr:sp macro="" textlink="">
      <xdr:nvSpPr>
        <xdr:cNvPr id="12" name="Yuvarlatılmış Dikdörtgen 11">
          <a:extLst>
            <a:ext uri="{FF2B5EF4-FFF2-40B4-BE49-F238E27FC236}">
              <a16:creationId xmlns:a16="http://schemas.microsoft.com/office/drawing/2014/main" id="{00000000-0008-0000-1800-00000C000000}"/>
            </a:ext>
          </a:extLst>
        </xdr:cNvPr>
        <xdr:cNvSpPr/>
      </xdr:nvSpPr>
      <xdr:spPr>
        <a:xfrm>
          <a:off x="9819409" y="12269931"/>
          <a:ext cx="6172778" cy="462395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34636</xdr:colOff>
      <xdr:row>3</xdr:row>
      <xdr:rowOff>294410</xdr:rowOff>
    </xdr:from>
    <xdr:to>
      <xdr:col>27</xdr:col>
      <xdr:colOff>46758</xdr:colOff>
      <xdr:row>7</xdr:row>
      <xdr:rowOff>112569</xdr:rowOff>
    </xdr:to>
    <xdr:sp macro="" textlink="">
      <xdr:nvSpPr>
        <xdr:cNvPr id="9" name="Yuvarlatılmış Dikdörtgen 8">
          <a:extLst>
            <a:ext uri="{FF2B5EF4-FFF2-40B4-BE49-F238E27FC236}">
              <a16:creationId xmlns:a16="http://schemas.microsoft.com/office/drawing/2014/main" id="{00000000-0008-0000-0300-000009000000}"/>
            </a:ext>
          </a:extLst>
        </xdr:cNvPr>
        <xdr:cNvSpPr/>
      </xdr:nvSpPr>
      <xdr:spPr>
        <a:xfrm>
          <a:off x="11776363" y="1766455"/>
          <a:ext cx="6324600" cy="7620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16</xdr:col>
      <xdr:colOff>597477</xdr:colOff>
      <xdr:row>9</xdr:row>
      <xdr:rowOff>155863</xdr:rowOff>
    </xdr:from>
    <xdr:to>
      <xdr:col>27</xdr:col>
      <xdr:colOff>3462</xdr:colOff>
      <xdr:row>13</xdr:row>
      <xdr:rowOff>72256</xdr:rowOff>
    </xdr:to>
    <xdr:sp macro="" textlink="">
      <xdr:nvSpPr>
        <xdr:cNvPr id="10" name="Yuvarlatılmış Dikdörtgen 9">
          <a:extLst>
            <a:ext uri="{FF2B5EF4-FFF2-40B4-BE49-F238E27FC236}">
              <a16:creationId xmlns:a16="http://schemas.microsoft.com/office/drawing/2014/main" id="{00000000-0008-0000-0300-00000A000000}"/>
            </a:ext>
          </a:extLst>
        </xdr:cNvPr>
        <xdr:cNvSpPr/>
      </xdr:nvSpPr>
      <xdr:spPr>
        <a:xfrm>
          <a:off x="11733068" y="2952749"/>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17</xdr:col>
      <xdr:colOff>0</xdr:colOff>
      <xdr:row>23</xdr:row>
      <xdr:rowOff>0</xdr:rowOff>
    </xdr:from>
    <xdr:to>
      <xdr:col>27</xdr:col>
      <xdr:colOff>1009</xdr:colOff>
      <xdr:row>29</xdr:row>
      <xdr:rowOff>49645</xdr:rowOff>
    </xdr:to>
    <xdr:sp macro="" textlink="">
      <xdr:nvSpPr>
        <xdr:cNvPr id="11" name="Yuvarlatılmış Dikdörtgen 10">
          <a:extLst>
            <a:ext uri="{FF2B5EF4-FFF2-40B4-BE49-F238E27FC236}">
              <a16:creationId xmlns:a16="http://schemas.microsoft.com/office/drawing/2014/main" id="{00000000-0008-0000-0300-00000B000000}"/>
            </a:ext>
          </a:extLst>
        </xdr:cNvPr>
        <xdr:cNvSpPr/>
      </xdr:nvSpPr>
      <xdr:spPr>
        <a:xfrm>
          <a:off x="11741727" y="5654386"/>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17</xdr:col>
      <xdr:colOff>17319</xdr:colOff>
      <xdr:row>41</xdr:row>
      <xdr:rowOff>277090</xdr:rowOff>
    </xdr:from>
    <xdr:to>
      <xdr:col>27</xdr:col>
      <xdr:colOff>50078</xdr:colOff>
      <xdr:row>46</xdr:row>
      <xdr:rowOff>46470</xdr:rowOff>
    </xdr:to>
    <xdr:sp macro="" textlink="">
      <xdr:nvSpPr>
        <xdr:cNvPr id="12" name="Yuvarlatılmış Dikdörtgen 11">
          <a:extLst>
            <a:ext uri="{FF2B5EF4-FFF2-40B4-BE49-F238E27FC236}">
              <a16:creationId xmlns:a16="http://schemas.microsoft.com/office/drawing/2014/main" id="{00000000-0008-0000-0300-00000C000000}"/>
            </a:ext>
          </a:extLst>
        </xdr:cNvPr>
        <xdr:cNvSpPr/>
      </xdr:nvSpPr>
      <xdr:spPr>
        <a:xfrm>
          <a:off x="11759046" y="10061863"/>
          <a:ext cx="6345237" cy="95567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SGK iadesi gerçekleştiğinde işveren payı gelir kaydedilir kişi payı kamu görevlisine iade edilir</a:t>
          </a:r>
          <a:r>
            <a:rPr lang="tr-TR" sz="1200" b="0" baseline="0">
              <a:solidFill>
                <a:schemeClr val="tx1"/>
              </a:solidFill>
            </a:rPr>
            <a:t>.</a:t>
          </a:r>
          <a:endParaRPr lang="tr-TR" sz="1200" b="0">
            <a:solidFill>
              <a:schemeClr val="tx1"/>
            </a:solidFill>
          </a:endParaRPr>
        </a:p>
      </xdr:txBody>
    </xdr:sp>
    <xdr:clientData/>
  </xdr:twoCellAnchor>
  <xdr:twoCellAnchor>
    <xdr:from>
      <xdr:col>16</xdr:col>
      <xdr:colOff>580159</xdr:colOff>
      <xdr:row>60</xdr:row>
      <xdr:rowOff>43295</xdr:rowOff>
    </xdr:from>
    <xdr:to>
      <xdr:col>26</xdr:col>
      <xdr:colOff>338282</xdr:colOff>
      <xdr:row>61</xdr:row>
      <xdr:rowOff>106940</xdr:rowOff>
    </xdr:to>
    <xdr:sp macro="" textlink="">
      <xdr:nvSpPr>
        <xdr:cNvPr id="14" name="Yuvarlatılmış Dikdörtgen 13">
          <a:extLst>
            <a:ext uri="{FF2B5EF4-FFF2-40B4-BE49-F238E27FC236}">
              <a16:creationId xmlns:a16="http://schemas.microsoft.com/office/drawing/2014/main" id="{00000000-0008-0000-0300-00000E000000}"/>
            </a:ext>
          </a:extLst>
        </xdr:cNvPr>
        <xdr:cNvSpPr/>
      </xdr:nvSpPr>
      <xdr:spPr>
        <a:xfrm>
          <a:off x="11715750" y="16227136"/>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17</xdr:col>
      <xdr:colOff>34636</xdr:colOff>
      <xdr:row>46</xdr:row>
      <xdr:rowOff>147205</xdr:rowOff>
    </xdr:from>
    <xdr:to>
      <xdr:col>26</xdr:col>
      <xdr:colOff>535708</xdr:colOff>
      <xdr:row>59</xdr:row>
      <xdr:rowOff>303068</xdr:rowOff>
    </xdr:to>
    <xdr:sp macro="" textlink="">
      <xdr:nvSpPr>
        <xdr:cNvPr id="13" name="Yuvarlatılmış Dikdörtgen 12">
          <a:extLst>
            <a:ext uri="{FF2B5EF4-FFF2-40B4-BE49-F238E27FC236}">
              <a16:creationId xmlns:a16="http://schemas.microsoft.com/office/drawing/2014/main" id="{00000000-0008-0000-0300-00000D000000}"/>
            </a:ext>
          </a:extLst>
        </xdr:cNvPr>
        <xdr:cNvSpPr/>
      </xdr:nvSpPr>
      <xdr:spPr>
        <a:xfrm>
          <a:off x="11776363" y="11308773"/>
          <a:ext cx="6207413" cy="4597977"/>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oneCellAnchor>
    <xdr:from>
      <xdr:col>9</xdr:col>
      <xdr:colOff>0</xdr:colOff>
      <xdr:row>58</xdr:row>
      <xdr:rowOff>0</xdr:rowOff>
    </xdr:from>
    <xdr:ext cx="304800" cy="304800"/>
    <xdr:sp macro="" textlink="">
      <xdr:nvSpPr>
        <xdr:cNvPr id="15" name="AutoShape 3" descr="❌” anlamı: çarpı işareti Emoji | EmojiAll">
          <a:extLst>
            <a:ext uri="{FF2B5EF4-FFF2-40B4-BE49-F238E27FC236}">
              <a16:creationId xmlns:a16="http://schemas.microsoft.com/office/drawing/2014/main" id="{00000000-0008-0000-0300-00000F000000}"/>
            </a:ext>
          </a:extLst>
        </xdr:cNvPr>
        <xdr:cNvSpPr>
          <a:spLocks noChangeAspect="1" noChangeArrowheads="1"/>
        </xdr:cNvSpPr>
      </xdr:nvSpPr>
      <xdr:spPr bwMode="auto">
        <a:xfrm>
          <a:off x="5619750" y="145542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4.xml><?xml version="1.0" encoding="utf-8"?>
<xdr:wsDr xmlns:xdr="http://schemas.openxmlformats.org/drawingml/2006/spreadsheetDrawing" xmlns:a="http://schemas.openxmlformats.org/drawingml/2006/main">
  <xdr:twoCellAnchor>
    <xdr:from>
      <xdr:col>17</xdr:col>
      <xdr:colOff>0</xdr:colOff>
      <xdr:row>3</xdr:row>
      <xdr:rowOff>0</xdr:rowOff>
    </xdr:from>
    <xdr:to>
      <xdr:col>26</xdr:col>
      <xdr:colOff>604311</xdr:colOff>
      <xdr:row>12</xdr:row>
      <xdr:rowOff>162983</xdr:rowOff>
    </xdr:to>
    <xdr:sp macro="" textlink="">
      <xdr:nvSpPr>
        <xdr:cNvPr id="10" name="Yuvarlatılmış Dikdörtgen 9">
          <a:extLst>
            <a:ext uri="{FF2B5EF4-FFF2-40B4-BE49-F238E27FC236}">
              <a16:creationId xmlns:a16="http://schemas.microsoft.com/office/drawing/2014/main" id="{00000000-0008-0000-0400-00000A000000}"/>
            </a:ext>
          </a:extLst>
        </xdr:cNvPr>
        <xdr:cNvSpPr/>
      </xdr:nvSpPr>
      <xdr:spPr>
        <a:xfrm>
          <a:off x="11832167" y="1439333"/>
          <a:ext cx="6372227" cy="20574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1">
              <a:solidFill>
                <a:srgbClr val="0070C0"/>
              </a:solidFill>
              <a:latin typeface="Times New Roman" panose="02020603050405020304" pitchFamily="18" charset="0"/>
              <a:cs typeface="Times New Roman" panose="02020603050405020304" pitchFamily="18" charset="0"/>
            </a:rPr>
            <a:t>!!!!!! 5510 SAYILI  KANUNA TABİ VE BAKMAKLA YÜKÜMLÜ OLDUĞU KİMSENİN BLUNMADIĞI</a:t>
          </a:r>
          <a:r>
            <a:rPr lang="tr-TR" sz="1400" b="1" baseline="0">
              <a:solidFill>
                <a:srgbClr val="0070C0"/>
              </a:solidFill>
              <a:latin typeface="Times New Roman" panose="02020603050405020304" pitchFamily="18" charset="0"/>
              <a:cs typeface="Times New Roman" panose="02020603050405020304" pitchFamily="18" charset="0"/>
            </a:rPr>
            <a:t> KAMU GÖREVLİSİNİN  ASKERE GİTMESİ DURUMUNDA HAZIRLANACAK AYLIKLARDAN GERİ ALINACAK TUTARI HESAPLAMA TABLOSU, 5510 SAYILI KANUNA TABİ OLAN KAMU GÖREVLİSİNİN MEMURİYETİNİN SONA ERMESWİ DURUMUNDA HAZIRLANACAK AYLIKLARDAN GERİ ALINACAK TUTARI HESAPLAMA TABLOSU İLE AYNIDIR.!!!!!</a:t>
          </a:r>
          <a:endParaRPr lang="tr-TR" sz="1400" b="1">
            <a:solidFill>
              <a:srgbClr val="0070C0"/>
            </a:solidFill>
            <a:latin typeface="Times New Roman" panose="02020603050405020304" pitchFamily="18" charset="0"/>
            <a:cs typeface="Times New Roman" panose="02020603050405020304" pitchFamily="18" charset="0"/>
          </a:endParaRPr>
        </a:p>
      </xdr:txBody>
    </xdr:sp>
    <xdr:clientData/>
  </xdr:twoCellAnchor>
  <xdr:twoCellAnchor>
    <xdr:from>
      <xdr:col>17</xdr:col>
      <xdr:colOff>0</xdr:colOff>
      <xdr:row>17</xdr:row>
      <xdr:rowOff>0</xdr:rowOff>
    </xdr:from>
    <xdr:to>
      <xdr:col>26</xdr:col>
      <xdr:colOff>556684</xdr:colOff>
      <xdr:row>20</xdr:row>
      <xdr:rowOff>0</xdr:rowOff>
    </xdr:to>
    <xdr:sp macro="" textlink="">
      <xdr:nvSpPr>
        <xdr:cNvPr id="11" name="Yuvarlatılmış Dikdörtgen 10">
          <a:extLst>
            <a:ext uri="{FF2B5EF4-FFF2-40B4-BE49-F238E27FC236}">
              <a16:creationId xmlns:a16="http://schemas.microsoft.com/office/drawing/2014/main" id="{00000000-0008-0000-0400-00000B000000}"/>
            </a:ext>
          </a:extLst>
        </xdr:cNvPr>
        <xdr:cNvSpPr/>
      </xdr:nvSpPr>
      <xdr:spPr>
        <a:xfrm>
          <a:off x="11832167" y="4095750"/>
          <a:ext cx="6324600" cy="7620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17</xdr:col>
      <xdr:colOff>0</xdr:colOff>
      <xdr:row>22</xdr:row>
      <xdr:rowOff>0</xdr:rowOff>
    </xdr:from>
    <xdr:to>
      <xdr:col>26</xdr:col>
      <xdr:colOff>556683</xdr:colOff>
      <xdr:row>25</xdr:row>
      <xdr:rowOff>85726</xdr:rowOff>
    </xdr:to>
    <xdr:sp macro="" textlink="">
      <xdr:nvSpPr>
        <xdr:cNvPr id="12" name="Yuvarlatılmış Dikdörtgen 11">
          <a:extLst>
            <a:ext uri="{FF2B5EF4-FFF2-40B4-BE49-F238E27FC236}">
              <a16:creationId xmlns:a16="http://schemas.microsoft.com/office/drawing/2014/main" id="{00000000-0008-0000-0400-00000C000000}"/>
            </a:ext>
          </a:extLst>
        </xdr:cNvPr>
        <xdr:cNvSpPr/>
      </xdr:nvSpPr>
      <xdr:spPr>
        <a:xfrm>
          <a:off x="11832167" y="542925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17</xdr:col>
      <xdr:colOff>0</xdr:colOff>
      <xdr:row>27</xdr:row>
      <xdr:rowOff>21167</xdr:rowOff>
    </xdr:from>
    <xdr:to>
      <xdr:col>27</xdr:col>
      <xdr:colOff>52916</xdr:colOff>
      <xdr:row>33</xdr:row>
      <xdr:rowOff>59267</xdr:rowOff>
    </xdr:to>
    <xdr:sp macro="" textlink="">
      <xdr:nvSpPr>
        <xdr:cNvPr id="14" name="Yuvarlatılmış Dikdörtgen 13">
          <a:extLst>
            <a:ext uri="{FF2B5EF4-FFF2-40B4-BE49-F238E27FC236}">
              <a16:creationId xmlns:a16="http://schemas.microsoft.com/office/drawing/2014/main" id="{00000000-0008-0000-0400-00000E000000}"/>
            </a:ext>
          </a:extLst>
        </xdr:cNvPr>
        <xdr:cNvSpPr/>
      </xdr:nvSpPr>
      <xdr:spPr>
        <a:xfrm>
          <a:off x="11832167" y="6635750"/>
          <a:ext cx="6434666"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16</xdr:col>
      <xdr:colOff>582084</xdr:colOff>
      <xdr:row>41</xdr:row>
      <xdr:rowOff>148172</xdr:rowOff>
    </xdr:from>
    <xdr:to>
      <xdr:col>27</xdr:col>
      <xdr:colOff>222250</xdr:colOff>
      <xdr:row>45</xdr:row>
      <xdr:rowOff>42338</xdr:rowOff>
    </xdr:to>
    <xdr:sp macro="" textlink="">
      <xdr:nvSpPr>
        <xdr:cNvPr id="15" name="Yuvarlatılmış Dikdörtgen 14">
          <a:extLst>
            <a:ext uri="{FF2B5EF4-FFF2-40B4-BE49-F238E27FC236}">
              <a16:creationId xmlns:a16="http://schemas.microsoft.com/office/drawing/2014/main" id="{00000000-0008-0000-0400-00000F000000}"/>
            </a:ext>
          </a:extLst>
        </xdr:cNvPr>
        <xdr:cNvSpPr/>
      </xdr:nvSpPr>
      <xdr:spPr>
        <a:xfrm>
          <a:off x="11800417" y="9620255"/>
          <a:ext cx="6635750" cy="109008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SGK iadesi gerçekleştiğinde işveren payı gelir kaydedilir kişi payı kamu görevlisine iade edilir</a:t>
          </a:r>
          <a:r>
            <a:rPr lang="tr-TR" sz="1200" b="0" baseline="0">
              <a:solidFill>
                <a:schemeClr val="tx1"/>
              </a:solidFill>
            </a:rPr>
            <a:t>.</a:t>
          </a:r>
          <a:endParaRPr lang="tr-TR" sz="1200" b="0">
            <a:solidFill>
              <a:schemeClr val="tx1"/>
            </a:solidFill>
          </a:endParaRPr>
        </a:p>
      </xdr:txBody>
    </xdr:sp>
    <xdr:clientData/>
  </xdr:twoCellAnchor>
  <xdr:twoCellAnchor>
    <xdr:from>
      <xdr:col>17</xdr:col>
      <xdr:colOff>10583</xdr:colOff>
      <xdr:row>61</xdr:row>
      <xdr:rowOff>116416</xdr:rowOff>
    </xdr:from>
    <xdr:to>
      <xdr:col>27</xdr:col>
      <xdr:colOff>201083</xdr:colOff>
      <xdr:row>62</xdr:row>
      <xdr:rowOff>176213</xdr:rowOff>
    </xdr:to>
    <xdr:sp macro="" textlink="">
      <xdr:nvSpPr>
        <xdr:cNvPr id="13" name="Yuvarlatılmış Dikdörtgen 12">
          <a:extLst>
            <a:ext uri="{FF2B5EF4-FFF2-40B4-BE49-F238E27FC236}">
              <a16:creationId xmlns:a16="http://schemas.microsoft.com/office/drawing/2014/main" id="{00000000-0008-0000-0400-00000D000000}"/>
            </a:ext>
          </a:extLst>
        </xdr:cNvPr>
        <xdr:cNvSpPr/>
      </xdr:nvSpPr>
      <xdr:spPr>
        <a:xfrm>
          <a:off x="11842750" y="16139583"/>
          <a:ext cx="657225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17</xdr:col>
      <xdr:colOff>0</xdr:colOff>
      <xdr:row>46</xdr:row>
      <xdr:rowOff>126999</xdr:rowOff>
    </xdr:from>
    <xdr:to>
      <xdr:col>27</xdr:col>
      <xdr:colOff>338666</xdr:colOff>
      <xdr:row>60</xdr:row>
      <xdr:rowOff>190500</xdr:rowOff>
    </xdr:to>
    <xdr:sp macro="" textlink="">
      <xdr:nvSpPr>
        <xdr:cNvPr id="17" name="Yuvarlatılmış Dikdörtgen 16">
          <a:extLst>
            <a:ext uri="{FF2B5EF4-FFF2-40B4-BE49-F238E27FC236}">
              <a16:creationId xmlns:a16="http://schemas.microsoft.com/office/drawing/2014/main" id="{00000000-0008-0000-0400-000011000000}"/>
            </a:ext>
          </a:extLst>
        </xdr:cNvPr>
        <xdr:cNvSpPr/>
      </xdr:nvSpPr>
      <xdr:spPr>
        <a:xfrm>
          <a:off x="11832167" y="10996082"/>
          <a:ext cx="6720416" cy="463550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oneCellAnchor>
    <xdr:from>
      <xdr:col>9</xdr:col>
      <xdr:colOff>0</xdr:colOff>
      <xdr:row>59</xdr:row>
      <xdr:rowOff>0</xdr:rowOff>
    </xdr:from>
    <xdr:ext cx="304800" cy="304800"/>
    <xdr:sp macro="" textlink="">
      <xdr:nvSpPr>
        <xdr:cNvPr id="9" name="AutoShape 3" descr="❌” anlamı: çarpı işareti Emoji | EmojiAll">
          <a:extLst>
            <a:ext uri="{FF2B5EF4-FFF2-40B4-BE49-F238E27FC236}">
              <a16:creationId xmlns:a16="http://schemas.microsoft.com/office/drawing/2014/main" id="{00000000-0008-0000-0400-000009000000}"/>
            </a:ext>
          </a:extLst>
        </xdr:cNvPr>
        <xdr:cNvSpPr>
          <a:spLocks noChangeAspect="1" noChangeArrowheads="1"/>
        </xdr:cNvSpPr>
      </xdr:nvSpPr>
      <xdr:spPr bwMode="auto">
        <a:xfrm>
          <a:off x="5619750" y="15335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5.xml><?xml version="1.0" encoding="utf-8"?>
<xdr:wsDr xmlns:xdr="http://schemas.openxmlformats.org/drawingml/2006/spreadsheetDrawing" xmlns:a="http://schemas.openxmlformats.org/drawingml/2006/main">
  <xdr:twoCellAnchor>
    <xdr:from>
      <xdr:col>19</xdr:col>
      <xdr:colOff>372835</xdr:colOff>
      <xdr:row>39</xdr:row>
      <xdr:rowOff>209549</xdr:rowOff>
    </xdr:from>
    <xdr:to>
      <xdr:col>30</xdr:col>
      <xdr:colOff>523874</xdr:colOff>
      <xdr:row>48</xdr:row>
      <xdr:rowOff>104775</xdr:rowOff>
    </xdr:to>
    <xdr:sp macro="" textlink="">
      <xdr:nvSpPr>
        <xdr:cNvPr id="5" name="Yuvarlatılmış Dikdörtgen 4">
          <a:extLst>
            <a:ext uri="{FF2B5EF4-FFF2-40B4-BE49-F238E27FC236}">
              <a16:creationId xmlns:a16="http://schemas.microsoft.com/office/drawing/2014/main" id="{00000000-0008-0000-0500-000005000000}"/>
            </a:ext>
          </a:extLst>
        </xdr:cNvPr>
        <xdr:cNvSpPr/>
      </xdr:nvSpPr>
      <xdr:spPr>
        <a:xfrm>
          <a:off x="12631510" y="9534524"/>
          <a:ext cx="6151789" cy="226695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Tabloda "Ödenmesi gereken prim" başlığı altında yer alan devlet payı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4)Tabloda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5)Tabloda "Hak edilmeyen" başlığı altında yer alan devlet payı toplamı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kişi payı  toplamı kamu görevlisinin borcunu azaltıcı unsur olarak dikkate alınır.</a:t>
          </a:r>
        </a:p>
      </xdr:txBody>
    </xdr:sp>
    <xdr:clientData/>
  </xdr:twoCellAnchor>
  <xdr:twoCellAnchor>
    <xdr:from>
      <xdr:col>19</xdr:col>
      <xdr:colOff>390525</xdr:colOff>
      <xdr:row>5</xdr:row>
      <xdr:rowOff>114300</xdr:rowOff>
    </xdr:from>
    <xdr:to>
      <xdr:col>31</xdr:col>
      <xdr:colOff>96610</xdr:colOff>
      <xdr:row>9</xdr:row>
      <xdr:rowOff>102054</xdr:rowOff>
    </xdr:to>
    <xdr:sp macro="" textlink="">
      <xdr:nvSpPr>
        <xdr:cNvPr id="9" name="Yuvarlatılmış Dikdörtgen 8">
          <a:extLst>
            <a:ext uri="{FF2B5EF4-FFF2-40B4-BE49-F238E27FC236}">
              <a16:creationId xmlns:a16="http://schemas.microsoft.com/office/drawing/2014/main" id="{00000000-0008-0000-0500-000009000000}"/>
            </a:ext>
          </a:extLst>
        </xdr:cNvPr>
        <xdr:cNvSpPr/>
      </xdr:nvSpPr>
      <xdr:spPr>
        <a:xfrm>
          <a:off x="12649200" y="2419350"/>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19</xdr:col>
      <xdr:colOff>361950</xdr:colOff>
      <xdr:row>12</xdr:row>
      <xdr:rowOff>66675</xdr:rowOff>
    </xdr:from>
    <xdr:to>
      <xdr:col>31</xdr:col>
      <xdr:colOff>76199</xdr:colOff>
      <xdr:row>15</xdr:row>
      <xdr:rowOff>173568</xdr:rowOff>
    </xdr:to>
    <xdr:sp macro="" textlink="">
      <xdr:nvSpPr>
        <xdr:cNvPr id="10" name="Yuvarlatılmış Dikdörtgen 9">
          <a:extLst>
            <a:ext uri="{FF2B5EF4-FFF2-40B4-BE49-F238E27FC236}">
              <a16:creationId xmlns:a16="http://schemas.microsoft.com/office/drawing/2014/main" id="{00000000-0008-0000-0500-00000A000000}"/>
            </a:ext>
          </a:extLst>
        </xdr:cNvPr>
        <xdr:cNvSpPr/>
      </xdr:nvSpPr>
      <xdr:spPr>
        <a:xfrm>
          <a:off x="12620625" y="3705225"/>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22</xdr:row>
      <xdr:rowOff>0</xdr:rowOff>
    </xdr:from>
    <xdr:to>
      <xdr:col>31</xdr:col>
      <xdr:colOff>103187</xdr:colOff>
      <xdr:row>28</xdr:row>
      <xdr:rowOff>44450</xdr:rowOff>
    </xdr:to>
    <xdr:sp macro="" textlink="">
      <xdr:nvSpPr>
        <xdr:cNvPr id="12" name="Yuvarlatılmış Dikdörtgen 11">
          <a:extLst>
            <a:ext uri="{FF2B5EF4-FFF2-40B4-BE49-F238E27FC236}">
              <a16:creationId xmlns:a16="http://schemas.microsoft.com/office/drawing/2014/main" id="{00000000-0008-0000-0500-00000C000000}"/>
            </a:ext>
          </a:extLst>
        </xdr:cNvPr>
        <xdr:cNvSpPr/>
      </xdr:nvSpPr>
      <xdr:spPr>
        <a:xfrm>
          <a:off x="12658725" y="5924550"/>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38100</xdr:colOff>
      <xdr:row>62</xdr:row>
      <xdr:rowOff>152400</xdr:rowOff>
    </xdr:from>
    <xdr:to>
      <xdr:col>30</xdr:col>
      <xdr:colOff>508000</xdr:colOff>
      <xdr:row>63</xdr:row>
      <xdr:rowOff>14288</xdr:rowOff>
    </xdr:to>
    <xdr:sp macro="" textlink="">
      <xdr:nvSpPr>
        <xdr:cNvPr id="8" name="Yuvarlatılmış Dikdörtgen 7">
          <a:extLst>
            <a:ext uri="{FF2B5EF4-FFF2-40B4-BE49-F238E27FC236}">
              <a16:creationId xmlns:a16="http://schemas.microsoft.com/office/drawing/2014/main" id="{00000000-0008-0000-0500-000008000000}"/>
            </a:ext>
          </a:extLst>
        </xdr:cNvPr>
        <xdr:cNvSpPr/>
      </xdr:nvSpPr>
      <xdr:spPr>
        <a:xfrm>
          <a:off x="12696825" y="17754600"/>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19050</xdr:colOff>
      <xdr:row>49</xdr:row>
      <xdr:rowOff>9526</xdr:rowOff>
    </xdr:from>
    <xdr:to>
      <xdr:col>34</xdr:col>
      <xdr:colOff>581025</xdr:colOff>
      <xdr:row>61</xdr:row>
      <xdr:rowOff>438150</xdr:rowOff>
    </xdr:to>
    <xdr:sp macro="" textlink="">
      <xdr:nvSpPr>
        <xdr:cNvPr id="11" name="Yuvarlatılmış Dikdörtgen 10">
          <a:extLst>
            <a:ext uri="{FF2B5EF4-FFF2-40B4-BE49-F238E27FC236}">
              <a16:creationId xmlns:a16="http://schemas.microsoft.com/office/drawing/2014/main" id="{00000000-0008-0000-0500-00000B000000}"/>
            </a:ext>
          </a:extLst>
        </xdr:cNvPr>
        <xdr:cNvSpPr/>
      </xdr:nvSpPr>
      <xdr:spPr>
        <a:xfrm>
          <a:off x="12677775" y="11896726"/>
          <a:ext cx="8601075" cy="5543549"/>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Kamu Görevlisinin;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olması durumunda, yersiz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0</xdr:rowOff>
    </xdr:from>
    <xdr:to>
      <xdr:col>31</xdr:col>
      <xdr:colOff>106894</xdr:colOff>
      <xdr:row>12</xdr:row>
      <xdr:rowOff>120650</xdr:rowOff>
    </xdr:to>
    <xdr:sp macro="" textlink="">
      <xdr:nvSpPr>
        <xdr:cNvPr id="10" name="Yuvarlatılmış Dikdörtgen 9">
          <a:extLst>
            <a:ext uri="{FF2B5EF4-FFF2-40B4-BE49-F238E27FC236}">
              <a16:creationId xmlns:a16="http://schemas.microsoft.com/office/drawing/2014/main" id="{00000000-0008-0000-0600-00000A000000}"/>
            </a:ext>
          </a:extLst>
        </xdr:cNvPr>
        <xdr:cNvSpPr/>
      </xdr:nvSpPr>
      <xdr:spPr>
        <a:xfrm>
          <a:off x="14605000" y="1301750"/>
          <a:ext cx="6372227" cy="20574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1">
              <a:solidFill>
                <a:srgbClr val="0070C0"/>
              </a:solidFill>
              <a:latin typeface="Times New Roman" panose="02020603050405020304" pitchFamily="18" charset="0"/>
              <a:cs typeface="Times New Roman" panose="02020603050405020304" pitchFamily="18" charset="0"/>
            </a:rPr>
            <a:t>!!!!!! 5510 SAYILI  KANUNA TABİ VE BAKMAKLA YÜKÜMLÜ OLDUĞU KİMSENİN BLUNMADIĞI</a:t>
          </a:r>
          <a:r>
            <a:rPr lang="tr-TR" sz="1400" b="1" baseline="0">
              <a:solidFill>
                <a:srgbClr val="0070C0"/>
              </a:solidFill>
              <a:latin typeface="Times New Roman" panose="02020603050405020304" pitchFamily="18" charset="0"/>
              <a:cs typeface="Times New Roman" panose="02020603050405020304" pitchFamily="18" charset="0"/>
            </a:rPr>
            <a:t> KAMU GÖREVLİSİNİN  ASKERE GİTMESİ DURUMUNDA HAZIRLANACAK AYLIKLARDAN GERİ ALINACAK TUTARI HESAPLAMA TABLOSU, 5510 SAYILI KANUNA TABİ OLAN KAMU GÖREVLİSİNİN MEMURİYETİNİN SONA ERMESWİ DURUMUNDA HAZIRLANACAK AYLIKLARDAN GERİ ALINACAK TUTARI HESAPLAMA TABLOSU İLE AYNIDIR.!!!!!</a:t>
          </a:r>
          <a:endParaRPr lang="tr-TR" sz="1400" b="1">
            <a:solidFill>
              <a:srgbClr val="0070C0"/>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14</xdr:row>
      <xdr:rowOff>0</xdr:rowOff>
    </xdr:from>
    <xdr:to>
      <xdr:col>31</xdr:col>
      <xdr:colOff>51102</xdr:colOff>
      <xdr:row>16</xdr:row>
      <xdr:rowOff>368754</xdr:rowOff>
    </xdr:to>
    <xdr:sp macro="" textlink="">
      <xdr:nvSpPr>
        <xdr:cNvPr id="11" name="Yuvarlatılmış Dikdörtgen 10">
          <a:extLst>
            <a:ext uri="{FF2B5EF4-FFF2-40B4-BE49-F238E27FC236}">
              <a16:creationId xmlns:a16="http://schemas.microsoft.com/office/drawing/2014/main" id="{00000000-0008-0000-0600-00000B000000}"/>
            </a:ext>
          </a:extLst>
        </xdr:cNvPr>
        <xdr:cNvSpPr/>
      </xdr:nvSpPr>
      <xdr:spPr>
        <a:xfrm>
          <a:off x="14605000" y="3619500"/>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19</xdr:row>
      <xdr:rowOff>0</xdr:rowOff>
    </xdr:from>
    <xdr:to>
      <xdr:col>31</xdr:col>
      <xdr:colOff>59266</xdr:colOff>
      <xdr:row>21</xdr:row>
      <xdr:rowOff>106893</xdr:rowOff>
    </xdr:to>
    <xdr:sp macro="" textlink="">
      <xdr:nvSpPr>
        <xdr:cNvPr id="12" name="Yuvarlatılmış Dikdörtgen 11">
          <a:extLst>
            <a:ext uri="{FF2B5EF4-FFF2-40B4-BE49-F238E27FC236}">
              <a16:creationId xmlns:a16="http://schemas.microsoft.com/office/drawing/2014/main" id="{00000000-0008-0000-0600-00000C000000}"/>
            </a:ext>
          </a:extLst>
        </xdr:cNvPr>
        <xdr:cNvSpPr/>
      </xdr:nvSpPr>
      <xdr:spPr>
        <a:xfrm>
          <a:off x="14605000" y="476250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24</xdr:row>
      <xdr:rowOff>0</xdr:rowOff>
    </xdr:from>
    <xdr:to>
      <xdr:col>31</xdr:col>
      <xdr:colOff>48154</xdr:colOff>
      <xdr:row>30</xdr:row>
      <xdr:rowOff>38100</xdr:rowOff>
    </xdr:to>
    <xdr:sp macro="" textlink="">
      <xdr:nvSpPr>
        <xdr:cNvPr id="13" name="Yuvarlatılmış Dikdörtgen 12">
          <a:extLst>
            <a:ext uri="{FF2B5EF4-FFF2-40B4-BE49-F238E27FC236}">
              <a16:creationId xmlns:a16="http://schemas.microsoft.com/office/drawing/2014/main" id="{00000000-0008-0000-0600-00000D000000}"/>
            </a:ext>
          </a:extLst>
        </xdr:cNvPr>
        <xdr:cNvSpPr/>
      </xdr:nvSpPr>
      <xdr:spPr>
        <a:xfrm>
          <a:off x="14605000" y="5926667"/>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0</xdr:colOff>
      <xdr:row>35</xdr:row>
      <xdr:rowOff>0</xdr:rowOff>
    </xdr:from>
    <xdr:to>
      <xdr:col>30</xdr:col>
      <xdr:colOff>500289</xdr:colOff>
      <xdr:row>42</xdr:row>
      <xdr:rowOff>76201</xdr:rowOff>
    </xdr:to>
    <xdr:sp macro="" textlink="">
      <xdr:nvSpPr>
        <xdr:cNvPr id="14" name="Yuvarlatılmış Dikdörtgen 13">
          <a:extLst>
            <a:ext uri="{FF2B5EF4-FFF2-40B4-BE49-F238E27FC236}">
              <a16:creationId xmlns:a16="http://schemas.microsoft.com/office/drawing/2014/main" id="{00000000-0008-0000-0600-00000E000000}"/>
            </a:ext>
          </a:extLst>
        </xdr:cNvPr>
        <xdr:cNvSpPr/>
      </xdr:nvSpPr>
      <xdr:spPr>
        <a:xfrm>
          <a:off x="14605000" y="8138583"/>
          <a:ext cx="6151789" cy="226695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Tabloda "Ödenmesi gereken prim" başlığı altında yer alan devlet payı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4)Tabloda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5)Tabloda "Hak edilmeyen" başlığı altında yer alan devlet payı toplamı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kişi payı  toplamı kamu görevlisinin borcunu azaltıcı unsur olarak dikkate alınır.</a:t>
          </a:r>
        </a:p>
      </xdr:txBody>
    </xdr:sp>
    <xdr:clientData/>
  </xdr:twoCellAnchor>
  <xdr:twoCellAnchor>
    <xdr:from>
      <xdr:col>20</xdr:col>
      <xdr:colOff>497417</xdr:colOff>
      <xdr:row>62</xdr:row>
      <xdr:rowOff>190500</xdr:rowOff>
    </xdr:from>
    <xdr:to>
      <xdr:col>31</xdr:col>
      <xdr:colOff>302684</xdr:colOff>
      <xdr:row>63</xdr:row>
      <xdr:rowOff>49213</xdr:rowOff>
    </xdr:to>
    <xdr:sp macro="" textlink="">
      <xdr:nvSpPr>
        <xdr:cNvPr id="9" name="Yuvarlatılmış Dikdörtgen 8">
          <a:extLst>
            <a:ext uri="{FF2B5EF4-FFF2-40B4-BE49-F238E27FC236}">
              <a16:creationId xmlns:a16="http://schemas.microsoft.com/office/drawing/2014/main" id="{00000000-0008-0000-0600-000009000000}"/>
            </a:ext>
          </a:extLst>
        </xdr:cNvPr>
        <xdr:cNvSpPr/>
      </xdr:nvSpPr>
      <xdr:spPr>
        <a:xfrm>
          <a:off x="15102417" y="17653000"/>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116417</xdr:colOff>
      <xdr:row>43</xdr:row>
      <xdr:rowOff>10583</xdr:rowOff>
    </xdr:from>
    <xdr:to>
      <xdr:col>34</xdr:col>
      <xdr:colOff>468842</xdr:colOff>
      <xdr:row>61</xdr:row>
      <xdr:rowOff>232833</xdr:rowOff>
    </xdr:to>
    <xdr:sp macro="" textlink="">
      <xdr:nvSpPr>
        <xdr:cNvPr id="17" name="Yuvarlatılmış Dikdörtgen 16">
          <a:extLst>
            <a:ext uri="{FF2B5EF4-FFF2-40B4-BE49-F238E27FC236}">
              <a16:creationId xmlns:a16="http://schemas.microsoft.com/office/drawing/2014/main" id="{00000000-0008-0000-0600-000011000000}"/>
            </a:ext>
          </a:extLst>
        </xdr:cNvPr>
        <xdr:cNvSpPr/>
      </xdr:nvSpPr>
      <xdr:spPr>
        <a:xfrm>
          <a:off x="14721417" y="10541000"/>
          <a:ext cx="8459258" cy="655108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Kamu Görevlisinin;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olması durumunda, yersiz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232833</xdr:colOff>
      <xdr:row>37</xdr:row>
      <xdr:rowOff>169334</xdr:rowOff>
    </xdr:from>
    <xdr:to>
      <xdr:col>31</xdr:col>
      <xdr:colOff>2872</xdr:colOff>
      <xdr:row>44</xdr:row>
      <xdr:rowOff>107952</xdr:rowOff>
    </xdr:to>
    <xdr:sp macro="" textlink="">
      <xdr:nvSpPr>
        <xdr:cNvPr id="9" name="Yuvarlatılmış Dikdörtgen 8">
          <a:extLst>
            <a:ext uri="{FF2B5EF4-FFF2-40B4-BE49-F238E27FC236}">
              <a16:creationId xmlns:a16="http://schemas.microsoft.com/office/drawing/2014/main" id="{00000000-0008-0000-0700-000009000000}"/>
            </a:ext>
          </a:extLst>
        </xdr:cNvPr>
        <xdr:cNvSpPr/>
      </xdr:nvSpPr>
      <xdr:spPr>
        <a:xfrm>
          <a:off x="12816416" y="9440334"/>
          <a:ext cx="6151789" cy="226695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Tabloda "Ödenmesi gereken prim" başlığı altında yer alan devlet payı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4)Tabloda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5)Tabloda "Hak edilmeyen" başlığı altında yer alan devlet payı toplamı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kişi payı  toplamı kamu görevlisinin borcunu azaltıcı unsur olarak dikkate alınır.</a:t>
          </a:r>
        </a:p>
      </xdr:txBody>
    </xdr:sp>
    <xdr:clientData/>
  </xdr:twoCellAnchor>
  <xdr:twoCellAnchor>
    <xdr:from>
      <xdr:col>20</xdr:col>
      <xdr:colOff>0</xdr:colOff>
      <xdr:row>5</xdr:row>
      <xdr:rowOff>0</xdr:rowOff>
    </xdr:from>
    <xdr:to>
      <xdr:col>30</xdr:col>
      <xdr:colOff>548518</xdr:colOff>
      <xdr:row>8</xdr:row>
      <xdr:rowOff>178254</xdr:rowOff>
    </xdr:to>
    <xdr:sp macro="" textlink="">
      <xdr:nvSpPr>
        <xdr:cNvPr id="10" name="Yuvarlatılmış Dikdörtgen 9">
          <a:extLst>
            <a:ext uri="{FF2B5EF4-FFF2-40B4-BE49-F238E27FC236}">
              <a16:creationId xmlns:a16="http://schemas.microsoft.com/office/drawing/2014/main" id="{00000000-0008-0000-0700-00000A000000}"/>
            </a:ext>
          </a:extLst>
        </xdr:cNvPr>
        <xdr:cNvSpPr/>
      </xdr:nvSpPr>
      <xdr:spPr>
        <a:xfrm>
          <a:off x="12583583" y="2635250"/>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11</xdr:row>
      <xdr:rowOff>0</xdr:rowOff>
    </xdr:from>
    <xdr:to>
      <xdr:col>30</xdr:col>
      <xdr:colOff>556682</xdr:colOff>
      <xdr:row>14</xdr:row>
      <xdr:rowOff>106893</xdr:rowOff>
    </xdr:to>
    <xdr:sp macro="" textlink="">
      <xdr:nvSpPr>
        <xdr:cNvPr id="11" name="Yuvarlatılmış Dikdörtgen 10">
          <a:extLst>
            <a:ext uri="{FF2B5EF4-FFF2-40B4-BE49-F238E27FC236}">
              <a16:creationId xmlns:a16="http://schemas.microsoft.com/office/drawing/2014/main" id="{00000000-0008-0000-0700-00000B000000}"/>
            </a:ext>
          </a:extLst>
        </xdr:cNvPr>
        <xdr:cNvSpPr/>
      </xdr:nvSpPr>
      <xdr:spPr>
        <a:xfrm>
          <a:off x="12583583" y="377825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21</xdr:row>
      <xdr:rowOff>0</xdr:rowOff>
    </xdr:from>
    <xdr:to>
      <xdr:col>30</xdr:col>
      <xdr:colOff>545570</xdr:colOff>
      <xdr:row>27</xdr:row>
      <xdr:rowOff>48683</xdr:rowOff>
    </xdr:to>
    <xdr:sp macro="" textlink="">
      <xdr:nvSpPr>
        <xdr:cNvPr id="12" name="Yuvarlatılmış Dikdörtgen 11">
          <a:extLst>
            <a:ext uri="{FF2B5EF4-FFF2-40B4-BE49-F238E27FC236}">
              <a16:creationId xmlns:a16="http://schemas.microsoft.com/office/drawing/2014/main" id="{00000000-0008-0000-0700-00000C000000}"/>
            </a:ext>
          </a:extLst>
        </xdr:cNvPr>
        <xdr:cNvSpPr/>
      </xdr:nvSpPr>
      <xdr:spPr>
        <a:xfrm>
          <a:off x="12583583" y="6064250"/>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74082</xdr:colOff>
      <xdr:row>60</xdr:row>
      <xdr:rowOff>465675</xdr:rowOff>
    </xdr:from>
    <xdr:to>
      <xdr:col>30</xdr:col>
      <xdr:colOff>376765</xdr:colOff>
      <xdr:row>61</xdr:row>
      <xdr:rowOff>324388</xdr:rowOff>
    </xdr:to>
    <xdr:sp macro="" textlink="">
      <xdr:nvSpPr>
        <xdr:cNvPr id="14" name="Yuvarlatılmış Dikdörtgen 13">
          <a:extLst>
            <a:ext uri="{FF2B5EF4-FFF2-40B4-BE49-F238E27FC236}">
              <a16:creationId xmlns:a16="http://schemas.microsoft.com/office/drawing/2014/main" id="{00000000-0008-0000-0700-00000E000000}"/>
            </a:ext>
          </a:extLst>
        </xdr:cNvPr>
        <xdr:cNvSpPr/>
      </xdr:nvSpPr>
      <xdr:spPr>
        <a:xfrm>
          <a:off x="12657665" y="17547175"/>
          <a:ext cx="6070600" cy="461963"/>
        </a:xfrm>
        <a:prstGeom prst="roundRect">
          <a:avLst>
            <a:gd name="adj" fmla="val 0"/>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0</xdr:colOff>
      <xdr:row>46</xdr:row>
      <xdr:rowOff>42332</xdr:rowOff>
    </xdr:from>
    <xdr:to>
      <xdr:col>30</xdr:col>
      <xdr:colOff>582083</xdr:colOff>
      <xdr:row>60</xdr:row>
      <xdr:rowOff>21167</xdr:rowOff>
    </xdr:to>
    <xdr:sp macro="" textlink="">
      <xdr:nvSpPr>
        <xdr:cNvPr id="16" name="Yuvarlatılmış Dikdörtgen 15">
          <a:extLst>
            <a:ext uri="{FF2B5EF4-FFF2-40B4-BE49-F238E27FC236}">
              <a16:creationId xmlns:a16="http://schemas.microsoft.com/office/drawing/2014/main" id="{00000000-0008-0000-0700-000010000000}"/>
            </a:ext>
          </a:extLst>
        </xdr:cNvPr>
        <xdr:cNvSpPr/>
      </xdr:nvSpPr>
      <xdr:spPr>
        <a:xfrm>
          <a:off x="12583583" y="12043832"/>
          <a:ext cx="6350000" cy="5058835"/>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0</xdr:rowOff>
    </xdr:from>
    <xdr:to>
      <xdr:col>31</xdr:col>
      <xdr:colOff>157165</xdr:colOff>
      <xdr:row>12</xdr:row>
      <xdr:rowOff>128588</xdr:rowOff>
    </xdr:to>
    <xdr:sp macro="" textlink="">
      <xdr:nvSpPr>
        <xdr:cNvPr id="9" name="Yuvarlatılmış Dikdörtgen 8">
          <a:extLst>
            <a:ext uri="{FF2B5EF4-FFF2-40B4-BE49-F238E27FC236}">
              <a16:creationId xmlns:a16="http://schemas.microsoft.com/office/drawing/2014/main" id="{00000000-0008-0000-0800-000009000000}"/>
            </a:ext>
          </a:extLst>
        </xdr:cNvPr>
        <xdr:cNvSpPr/>
      </xdr:nvSpPr>
      <xdr:spPr>
        <a:xfrm>
          <a:off x="14513719" y="1500188"/>
          <a:ext cx="6372227" cy="20574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400" b="1">
              <a:solidFill>
                <a:srgbClr val="0070C0"/>
              </a:solidFill>
              <a:latin typeface="Times New Roman" panose="02020603050405020304" pitchFamily="18" charset="0"/>
              <a:cs typeface="Times New Roman" panose="02020603050405020304" pitchFamily="18" charset="0"/>
            </a:rPr>
            <a:t>!!!!!! 5510 SAYILI  KANUNA TABİ VE BAKMAKLA YÜKÜMLÜ OLDUĞU KİMSENİN BLUNMADIĞI</a:t>
          </a:r>
          <a:r>
            <a:rPr lang="tr-TR" sz="1400" b="1" baseline="0">
              <a:solidFill>
                <a:srgbClr val="0070C0"/>
              </a:solidFill>
              <a:latin typeface="Times New Roman" panose="02020603050405020304" pitchFamily="18" charset="0"/>
              <a:cs typeface="Times New Roman" panose="02020603050405020304" pitchFamily="18" charset="0"/>
            </a:rPr>
            <a:t> KAMU GÖREVLİSİNİN  ASKERE GİTMESİ DURUMUNDA HAZIRLANACAK AYLIKLARDAN GERİ ALINACAK TUTARI HESAPLAMA TABLOSU, 5510 SAYILI KANUNA TABİ OLAN KAMU GÖREVLİSİNİN MEMURİYETİNİN SONA ERMESWİ DURUMUNDA HAZIRLANACAK AYLIKLARDAN GERİ ALINACAK TUTARI HESAPLAMA TABLOSU İLE AYNIDIR.!!!!!</a:t>
          </a:r>
          <a:endParaRPr lang="tr-TR" sz="1400" b="1">
            <a:solidFill>
              <a:srgbClr val="0070C0"/>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14</xdr:row>
      <xdr:rowOff>0</xdr:rowOff>
    </xdr:from>
    <xdr:to>
      <xdr:col>31</xdr:col>
      <xdr:colOff>101373</xdr:colOff>
      <xdr:row>16</xdr:row>
      <xdr:rowOff>368754</xdr:rowOff>
    </xdr:to>
    <xdr:sp macro="" textlink="">
      <xdr:nvSpPr>
        <xdr:cNvPr id="11" name="Yuvarlatılmış Dikdörtgen 10">
          <a:extLst>
            <a:ext uri="{FF2B5EF4-FFF2-40B4-BE49-F238E27FC236}">
              <a16:creationId xmlns:a16="http://schemas.microsoft.com/office/drawing/2014/main" id="{00000000-0008-0000-0800-00000B000000}"/>
            </a:ext>
          </a:extLst>
        </xdr:cNvPr>
        <xdr:cNvSpPr/>
      </xdr:nvSpPr>
      <xdr:spPr>
        <a:xfrm>
          <a:off x="14513719" y="3810000"/>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18</xdr:row>
      <xdr:rowOff>0</xdr:rowOff>
    </xdr:from>
    <xdr:to>
      <xdr:col>31</xdr:col>
      <xdr:colOff>109537</xdr:colOff>
      <xdr:row>20</xdr:row>
      <xdr:rowOff>297393</xdr:rowOff>
    </xdr:to>
    <xdr:sp macro="" textlink="">
      <xdr:nvSpPr>
        <xdr:cNvPr id="12" name="Yuvarlatılmış Dikdörtgen 11">
          <a:extLst>
            <a:ext uri="{FF2B5EF4-FFF2-40B4-BE49-F238E27FC236}">
              <a16:creationId xmlns:a16="http://schemas.microsoft.com/office/drawing/2014/main" id="{00000000-0008-0000-0800-00000C000000}"/>
            </a:ext>
          </a:extLst>
        </xdr:cNvPr>
        <xdr:cNvSpPr/>
      </xdr:nvSpPr>
      <xdr:spPr>
        <a:xfrm>
          <a:off x="14513719" y="4762500"/>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83343</xdr:colOff>
      <xdr:row>25</xdr:row>
      <xdr:rowOff>23813</xdr:rowOff>
    </xdr:from>
    <xdr:to>
      <xdr:col>31</xdr:col>
      <xdr:colOff>181768</xdr:colOff>
      <xdr:row>31</xdr:row>
      <xdr:rowOff>53976</xdr:rowOff>
    </xdr:to>
    <xdr:sp macro="" textlink="">
      <xdr:nvSpPr>
        <xdr:cNvPr id="13" name="Yuvarlatılmış Dikdörtgen 12">
          <a:extLst>
            <a:ext uri="{FF2B5EF4-FFF2-40B4-BE49-F238E27FC236}">
              <a16:creationId xmlns:a16="http://schemas.microsoft.com/office/drawing/2014/main" id="{00000000-0008-0000-0800-00000D000000}"/>
            </a:ext>
          </a:extLst>
        </xdr:cNvPr>
        <xdr:cNvSpPr/>
      </xdr:nvSpPr>
      <xdr:spPr>
        <a:xfrm>
          <a:off x="14597062" y="6346032"/>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0</xdr:colOff>
      <xdr:row>40</xdr:row>
      <xdr:rowOff>0</xdr:rowOff>
    </xdr:from>
    <xdr:to>
      <xdr:col>30</xdr:col>
      <xdr:colOff>543945</xdr:colOff>
      <xdr:row>47</xdr:row>
      <xdr:rowOff>135732</xdr:rowOff>
    </xdr:to>
    <xdr:sp macro="" textlink="">
      <xdr:nvSpPr>
        <xdr:cNvPr id="14" name="Yuvarlatılmış Dikdörtgen 13">
          <a:extLst>
            <a:ext uri="{FF2B5EF4-FFF2-40B4-BE49-F238E27FC236}">
              <a16:creationId xmlns:a16="http://schemas.microsoft.com/office/drawing/2014/main" id="{00000000-0008-0000-0800-00000E000000}"/>
            </a:ext>
          </a:extLst>
        </xdr:cNvPr>
        <xdr:cNvSpPr/>
      </xdr:nvSpPr>
      <xdr:spPr>
        <a:xfrm>
          <a:off x="14513719" y="9394031"/>
          <a:ext cx="6151789" cy="2266951"/>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2) Aylık prim ve hizmet belgesi SGK’ye gönderilmediği için, çalışılan gün sayısı dikkate alınarak SGK’ye bildirim yapılır.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Tabloda "Ödenmesi gereken prim" başlığı altında yer alan devlet payı toplamı SGK'ye bildirilmesi gereken işveren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4)Tabloda "Ödenmesi gereken prim" başlığı altında yer alan kişi payı toplamı SGK'ye bildirilmesi gereken kişi payıdır.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5)Tabloda "Hak edilmeyen" başlığı altında yer alan devlet payı toplamı gelir kaydedilir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6)Tabloda "Hak edilmeyen" başlığı altında yer alan kişi payı  toplamı kamu görevlisinin borcunu azaltıcı unsur olarak dikkate alınır.</a:t>
          </a:r>
        </a:p>
      </xdr:txBody>
    </xdr:sp>
    <xdr:clientData/>
  </xdr:twoCellAnchor>
  <xdr:twoCellAnchor>
    <xdr:from>
      <xdr:col>20</xdr:col>
      <xdr:colOff>71438</xdr:colOff>
      <xdr:row>61</xdr:row>
      <xdr:rowOff>47625</xdr:rowOff>
    </xdr:from>
    <xdr:to>
      <xdr:col>31</xdr:col>
      <xdr:colOff>343694</xdr:colOff>
      <xdr:row>61</xdr:row>
      <xdr:rowOff>509588</xdr:rowOff>
    </xdr:to>
    <xdr:sp macro="" textlink="">
      <xdr:nvSpPr>
        <xdr:cNvPr id="10" name="Yuvarlatılmış Dikdörtgen 9">
          <a:extLst>
            <a:ext uri="{FF2B5EF4-FFF2-40B4-BE49-F238E27FC236}">
              <a16:creationId xmlns:a16="http://schemas.microsoft.com/office/drawing/2014/main" id="{00000000-0008-0000-0800-00000A000000}"/>
            </a:ext>
          </a:extLst>
        </xdr:cNvPr>
        <xdr:cNvSpPr/>
      </xdr:nvSpPr>
      <xdr:spPr>
        <a:xfrm>
          <a:off x="12025313" y="17645063"/>
          <a:ext cx="6487319"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20</xdr:col>
      <xdr:colOff>35719</xdr:colOff>
      <xdr:row>48</xdr:row>
      <xdr:rowOff>202406</xdr:rowOff>
    </xdr:from>
    <xdr:to>
      <xdr:col>31</xdr:col>
      <xdr:colOff>217487</xdr:colOff>
      <xdr:row>60</xdr:row>
      <xdr:rowOff>142875</xdr:rowOff>
    </xdr:to>
    <xdr:sp macro="" textlink="">
      <xdr:nvSpPr>
        <xdr:cNvPr id="16" name="Yuvarlatılmış Dikdörtgen 15">
          <a:extLst>
            <a:ext uri="{FF2B5EF4-FFF2-40B4-BE49-F238E27FC236}">
              <a16:creationId xmlns:a16="http://schemas.microsoft.com/office/drawing/2014/main" id="{00000000-0008-0000-0800-000010000000}"/>
            </a:ext>
          </a:extLst>
        </xdr:cNvPr>
        <xdr:cNvSpPr/>
      </xdr:nvSpPr>
      <xdr:spPr>
        <a:xfrm>
          <a:off x="11989594" y="12096750"/>
          <a:ext cx="6396831" cy="504825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baseline="0">
              <a:solidFill>
                <a:schemeClr val="tx1"/>
              </a:solidFill>
              <a:latin typeface="+mn-lt"/>
              <a:ea typeface="+mn-ea"/>
              <a:cs typeface="+mn-cs"/>
            </a:rPr>
            <a:t>	</a:t>
          </a:r>
          <a:r>
            <a:rPr lang="tr-TR" sz="1200" b="0">
              <a:solidFill>
                <a:schemeClr val="tx1"/>
              </a:solidFill>
              <a:latin typeface="Times New Roman" panose="02020603050405020304" pitchFamily="18" charset="0"/>
              <a:ea typeface="+mn-ea"/>
              <a:cs typeface="Times New Roman" panose="02020603050405020304" pitchFamily="18" charset="0"/>
            </a:rPr>
            <a:t>Kamu Görevlisinin; </a:t>
          </a:r>
        </a:p>
        <a:p>
          <a:pPr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a:t>
          </a:r>
          <a:r>
            <a:rPr lang="tr-TR" sz="1200" b="1" u="sng">
              <a:solidFill>
                <a:schemeClr val="tx1"/>
              </a:solidFill>
              <a:latin typeface="Times New Roman" panose="02020603050405020304" pitchFamily="18" charset="0"/>
              <a:ea typeface="+mn-ea"/>
              <a:cs typeface="Times New Roman" panose="02020603050405020304" pitchFamily="18" charset="0"/>
            </a:rPr>
            <a:t>olmaması </a:t>
          </a:r>
          <a:r>
            <a:rPr lang="tr-TR" sz="1200" b="0">
              <a:solidFill>
                <a:schemeClr val="tx1"/>
              </a:solidFill>
              <a:latin typeface="Times New Roman" panose="02020603050405020304" pitchFamily="18" charset="0"/>
              <a:ea typeface="+mn-ea"/>
              <a:cs typeface="Times New Roman" panose="02020603050405020304" pitchFamily="18" charset="0"/>
            </a:rPr>
            <a:t> durumunda  yersiz kesilen vergi tutarını bulmak için sadece aşağıdaki yöntem kullanılabilir.  </a:t>
          </a:r>
        </a:p>
        <a:p>
          <a:pPr algn="l"/>
          <a:r>
            <a:rPr lang="tr-TR" sz="1200" b="1" u="sng">
              <a:solidFill>
                <a:schemeClr val="tx1"/>
              </a:solidFill>
              <a:latin typeface="Times New Roman" panose="02020603050405020304" pitchFamily="18" charset="0"/>
              <a:ea typeface="+mn-ea"/>
              <a:cs typeface="Times New Roman" panose="02020603050405020304" pitchFamily="18" charset="0"/>
            </a:rPr>
            <a:t>Vergiye Dahil Aylık Unsurları Dikkate Alınarak Hesaplama </a:t>
          </a:r>
          <a:r>
            <a:rPr lang="tr-TR" sz="1200" b="0">
              <a:solidFill>
                <a:schemeClr val="tx1"/>
              </a:solidFill>
              <a:latin typeface="Times New Roman" panose="02020603050405020304" pitchFamily="18" charset="0"/>
              <a:ea typeface="+mn-ea"/>
              <a:cs typeface="Times New Roman" panose="02020603050405020304" pitchFamily="18" charset="0"/>
            </a:rPr>
            <a:t>:</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 için aşağıdaki süreç kullanılır..</a:t>
          </a: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endParaRPr lang="tr-TR" sz="1200" b="0" baseline="0">
            <a:solidFill>
              <a:schemeClr val="tx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372533</xdr:colOff>
      <xdr:row>37</xdr:row>
      <xdr:rowOff>147107</xdr:rowOff>
    </xdr:from>
    <xdr:to>
      <xdr:col>30</xdr:col>
      <xdr:colOff>587375</xdr:colOff>
      <xdr:row>41</xdr:row>
      <xdr:rowOff>984251</xdr:rowOff>
    </xdr:to>
    <xdr:sp macro="" textlink="">
      <xdr:nvSpPr>
        <xdr:cNvPr id="10" name="Yuvarlatılmış Dikdörtgen 9">
          <a:extLst>
            <a:ext uri="{FF2B5EF4-FFF2-40B4-BE49-F238E27FC236}">
              <a16:creationId xmlns:a16="http://schemas.microsoft.com/office/drawing/2014/main" id="{00000000-0008-0000-0900-00000A000000}"/>
            </a:ext>
          </a:extLst>
        </xdr:cNvPr>
        <xdr:cNvSpPr/>
      </xdr:nvSpPr>
      <xdr:spPr>
        <a:xfrm>
          <a:off x="12638616" y="8804274"/>
          <a:ext cx="6279092" cy="168381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 Ödenmesi gereken prim tutarları çalışılan gün sayısı dikkate alınarak hesaplanır.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2)Aylık prim ve hizmet belgesi SGK’ye gönderildiği için çalışılmayan günler için ödenen prim tutarları SGK’den talep edilir ve kamu görevlisinin  borcuna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3)Çalışılmayan süreye ait GSS primi %12 oranında İşveren tarafından karşılanır.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4) SGK iadesi,  çalışılmayan süreye ait ödenmesi gereken GSS priminin, iadesi gereken işveren payından mahsup edilerek gerçekleşrtirilir.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5) SGK iadesi gerçekleştiğinde işveren payı gelir kaydedilir kişi payı kamu görevlisine iade edilir</a:t>
          </a:r>
        </a:p>
      </xdr:txBody>
    </xdr:sp>
    <xdr:clientData/>
  </xdr:twoCellAnchor>
  <xdr:twoCellAnchor>
    <xdr:from>
      <xdr:col>20</xdr:col>
      <xdr:colOff>0</xdr:colOff>
      <xdr:row>5</xdr:row>
      <xdr:rowOff>0</xdr:rowOff>
    </xdr:from>
    <xdr:to>
      <xdr:col>31</xdr:col>
      <xdr:colOff>40518</xdr:colOff>
      <xdr:row>8</xdr:row>
      <xdr:rowOff>178254</xdr:rowOff>
    </xdr:to>
    <xdr:sp macro="" textlink="">
      <xdr:nvSpPr>
        <xdr:cNvPr id="9" name="Yuvarlatılmış Dikdörtgen 8">
          <a:extLst>
            <a:ext uri="{FF2B5EF4-FFF2-40B4-BE49-F238E27FC236}">
              <a16:creationId xmlns:a16="http://schemas.microsoft.com/office/drawing/2014/main" id="{00000000-0008-0000-0900-000009000000}"/>
            </a:ext>
          </a:extLst>
        </xdr:cNvPr>
        <xdr:cNvSpPr/>
      </xdr:nvSpPr>
      <xdr:spPr>
        <a:xfrm>
          <a:off x="12668250" y="1852083"/>
          <a:ext cx="6316435" cy="749754"/>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effectLst/>
              <a:latin typeface="Times New Roman" panose="02020603050405020304" pitchFamily="18" charset="0"/>
              <a:ea typeface="+mn-ea"/>
              <a:cs typeface="Times New Roman" panose="02020603050405020304" pitchFamily="18" charset="0"/>
            </a:rPr>
            <a:t>Yapılan hesaplama memuriyeti 5434 sayılı Kanunun 40 ıncı maddesinde belirtilen yaş hadleri ile sıhhi izin sürelerinin doldurulması hâli hariç diğer hâllerle sona erenlere ilişkindir</a:t>
          </a:r>
        </a:p>
        <a:p>
          <a:pPr algn="l"/>
          <a:endParaRPr lang="tr-TR" sz="1400" b="0">
            <a:solidFill>
              <a:sysClr val="windowText" lastClr="000000"/>
            </a:solidFill>
          </a:endParaRPr>
        </a:p>
      </xdr:txBody>
    </xdr:sp>
    <xdr:clientData/>
  </xdr:twoCellAnchor>
  <xdr:twoCellAnchor>
    <xdr:from>
      <xdr:col>20</xdr:col>
      <xdr:colOff>0</xdr:colOff>
      <xdr:row>11</xdr:row>
      <xdr:rowOff>0</xdr:rowOff>
    </xdr:from>
    <xdr:to>
      <xdr:col>31</xdr:col>
      <xdr:colOff>48682</xdr:colOff>
      <xdr:row>14</xdr:row>
      <xdr:rowOff>106893</xdr:rowOff>
    </xdr:to>
    <xdr:sp macro="" textlink="">
      <xdr:nvSpPr>
        <xdr:cNvPr id="11" name="Yuvarlatılmış Dikdörtgen 10">
          <a:extLst>
            <a:ext uri="{FF2B5EF4-FFF2-40B4-BE49-F238E27FC236}">
              <a16:creationId xmlns:a16="http://schemas.microsoft.com/office/drawing/2014/main" id="{00000000-0008-0000-0900-00000B000000}"/>
            </a:ext>
          </a:extLst>
        </xdr:cNvPr>
        <xdr:cNvSpPr/>
      </xdr:nvSpPr>
      <xdr:spPr>
        <a:xfrm>
          <a:off x="12668250" y="2995083"/>
          <a:ext cx="6324599" cy="67839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lang="tr-TR" sz="1200" b="0">
              <a:solidFill>
                <a:schemeClr val="tx1"/>
              </a:solidFill>
              <a:latin typeface="Times New Roman" panose="02020603050405020304" pitchFamily="18" charset="0"/>
              <a:cs typeface="Times New Roman" panose="02020603050405020304" pitchFamily="18" charset="0"/>
            </a:rPr>
            <a:t>1) Ayın gün</a:t>
          </a:r>
          <a:r>
            <a:rPr lang="tr-TR" sz="1200" b="0" baseline="0">
              <a:solidFill>
                <a:schemeClr val="tx1"/>
              </a:solidFill>
              <a:latin typeface="Times New Roman" panose="02020603050405020304" pitchFamily="18" charset="0"/>
              <a:cs typeface="Times New Roman" panose="02020603050405020304" pitchFamily="18" charset="0"/>
            </a:rPr>
            <a:t> sayısı,  Prim hesaplamaları için her zaman 30 gün,</a:t>
          </a:r>
        </a:p>
        <a:p>
          <a:pPr algn="l"/>
          <a:r>
            <a:rPr lang="tr-TR" sz="1200" b="0" baseline="0">
              <a:solidFill>
                <a:schemeClr val="tx1"/>
              </a:solidFill>
              <a:latin typeface="Times New Roman" panose="02020603050405020304" pitchFamily="18" charset="0"/>
              <a:cs typeface="Times New Roman" panose="02020603050405020304" pitchFamily="18" charset="0"/>
            </a:rPr>
            <a:t>2) </a:t>
          </a:r>
          <a:r>
            <a:rPr lang="tr-TR" sz="1200" b="0">
              <a:solidFill>
                <a:schemeClr val="tx1"/>
              </a:solidFill>
              <a:effectLst/>
              <a:latin typeface="Times New Roman" panose="02020603050405020304" pitchFamily="18" charset="0"/>
              <a:ea typeface="+mn-ea"/>
              <a:cs typeface="Times New Roman" panose="02020603050405020304" pitchFamily="18" charset="0"/>
            </a:rPr>
            <a:t>Ayın gün</a:t>
          </a:r>
          <a:r>
            <a:rPr lang="tr-TR" sz="1200" b="0" baseline="0">
              <a:solidFill>
                <a:schemeClr val="tx1"/>
              </a:solidFill>
              <a:effectLst/>
              <a:latin typeface="Times New Roman" panose="02020603050405020304" pitchFamily="18" charset="0"/>
              <a:ea typeface="+mn-ea"/>
              <a:cs typeface="Times New Roman" panose="02020603050405020304" pitchFamily="18" charset="0"/>
            </a:rPr>
            <a:t> sayısı,  </a:t>
          </a:r>
          <a:r>
            <a:rPr lang="tr-TR" sz="1200" b="0" baseline="0">
              <a:solidFill>
                <a:schemeClr val="tx1"/>
              </a:solidFill>
              <a:latin typeface="Times New Roman" panose="02020603050405020304" pitchFamily="18" charset="0"/>
              <a:cs typeface="Times New Roman" panose="02020603050405020304" pitchFamily="18" charset="0"/>
            </a:rPr>
            <a:t>Aylık ve Vergi hesaplamaları için aydaki gün sayısı olarak dikkate alınacaktır</a:t>
          </a:r>
          <a:endParaRPr lang="tr-TR" sz="1200" b="0">
            <a:solidFill>
              <a:schemeClr val="tx1"/>
            </a:solidFill>
            <a:latin typeface="Times New Roman" panose="02020603050405020304" pitchFamily="18" charset="0"/>
            <a:cs typeface="Times New Roman" panose="02020603050405020304" pitchFamily="18" charset="0"/>
          </a:endParaRPr>
        </a:p>
      </xdr:txBody>
    </xdr:sp>
    <xdr:clientData/>
  </xdr:twoCellAnchor>
  <xdr:twoCellAnchor>
    <xdr:from>
      <xdr:col>20</xdr:col>
      <xdr:colOff>0</xdr:colOff>
      <xdr:row>23</xdr:row>
      <xdr:rowOff>0</xdr:rowOff>
    </xdr:from>
    <xdr:to>
      <xdr:col>31</xdr:col>
      <xdr:colOff>37570</xdr:colOff>
      <xdr:row>29</xdr:row>
      <xdr:rowOff>38100</xdr:rowOff>
    </xdr:to>
    <xdr:sp macro="" textlink="">
      <xdr:nvSpPr>
        <xdr:cNvPr id="12" name="Yuvarlatılmış Dikdörtgen 11">
          <a:extLst>
            <a:ext uri="{FF2B5EF4-FFF2-40B4-BE49-F238E27FC236}">
              <a16:creationId xmlns:a16="http://schemas.microsoft.com/office/drawing/2014/main" id="{00000000-0008-0000-0900-00000C000000}"/>
            </a:ext>
          </a:extLst>
        </xdr:cNvPr>
        <xdr:cNvSpPr/>
      </xdr:nvSpPr>
      <xdr:spPr>
        <a:xfrm>
          <a:off x="12668250" y="5842000"/>
          <a:ext cx="6313487" cy="1244600"/>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1)Aylığını tam olarak alıp ay başından sonra görevinden ayrılanlar için peşin ödenmiş aylığın çalışılmayan süreye ait kısmı geri alınır.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2) Mevzuatı gereğince kıst hesaplanmayan aylık unsurları ile çalışıldıktan sonra ödenen aylık unsurlar borçlandırmaya dahil edilmez..</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3) Diğer aylık unsurlarında ise çalışılmayan günler borçlandırmaya dahil edilir.</a:t>
          </a:r>
        </a:p>
      </xdr:txBody>
    </xdr:sp>
    <xdr:clientData/>
  </xdr:twoCellAnchor>
  <xdr:twoCellAnchor>
    <xdr:from>
      <xdr:col>20</xdr:col>
      <xdr:colOff>21167</xdr:colOff>
      <xdr:row>60</xdr:row>
      <xdr:rowOff>508001</xdr:rowOff>
    </xdr:from>
    <xdr:to>
      <xdr:col>30</xdr:col>
      <xdr:colOff>429684</xdr:colOff>
      <xdr:row>61</xdr:row>
      <xdr:rowOff>366714</xdr:rowOff>
    </xdr:to>
    <xdr:sp macro="" textlink="">
      <xdr:nvSpPr>
        <xdr:cNvPr id="8" name="Yuvarlatılmış Dikdörtgen 7">
          <a:extLst>
            <a:ext uri="{FF2B5EF4-FFF2-40B4-BE49-F238E27FC236}">
              <a16:creationId xmlns:a16="http://schemas.microsoft.com/office/drawing/2014/main" id="{00000000-0008-0000-0900-000008000000}"/>
            </a:ext>
          </a:extLst>
        </xdr:cNvPr>
        <xdr:cNvSpPr/>
      </xdr:nvSpPr>
      <xdr:spPr>
        <a:xfrm>
          <a:off x="12689417" y="17039168"/>
          <a:ext cx="6070600" cy="461963"/>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Damga vergisinin tamamının “kesilmesi gereken vergi tutarı” olarak dikkate alınması gerekir.</a:t>
          </a:r>
        </a:p>
        <a:p>
          <a:endParaRPr lang="tr-TR" sz="1200" b="0" baseline="0">
            <a:solidFill>
              <a:schemeClr val="tx1"/>
            </a:solidFill>
            <a:latin typeface="+mn-lt"/>
            <a:ea typeface="+mn-ea"/>
            <a:cs typeface="+mn-cs"/>
          </a:endParaRPr>
        </a:p>
      </xdr:txBody>
    </xdr:sp>
    <xdr:clientData/>
  </xdr:twoCellAnchor>
  <xdr:twoCellAnchor>
    <xdr:from>
      <xdr:col>19</xdr:col>
      <xdr:colOff>391584</xdr:colOff>
      <xdr:row>42</xdr:row>
      <xdr:rowOff>116419</xdr:rowOff>
    </xdr:from>
    <xdr:to>
      <xdr:col>34</xdr:col>
      <xdr:colOff>553509</xdr:colOff>
      <xdr:row>59</xdr:row>
      <xdr:rowOff>179918</xdr:rowOff>
    </xdr:to>
    <xdr:sp macro="" textlink="">
      <xdr:nvSpPr>
        <xdr:cNvPr id="14" name="Yuvarlatılmış Dikdörtgen 13">
          <a:extLst>
            <a:ext uri="{FF2B5EF4-FFF2-40B4-BE49-F238E27FC236}">
              <a16:creationId xmlns:a16="http://schemas.microsoft.com/office/drawing/2014/main" id="{00000000-0008-0000-0900-00000E000000}"/>
            </a:ext>
          </a:extLst>
        </xdr:cNvPr>
        <xdr:cNvSpPr/>
      </xdr:nvSpPr>
      <xdr:spPr>
        <a:xfrm>
          <a:off x="12657667" y="10773836"/>
          <a:ext cx="8681509" cy="5693832"/>
        </a:xfrm>
        <a:prstGeom prst="roundRect">
          <a:avLst/>
        </a:prstGeom>
        <a:solidFill>
          <a:schemeClr val="accent2">
            <a:lumMod val="20000"/>
            <a:lumOff val="80000"/>
          </a:schemeClr>
        </a:solidFill>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Kamu Görevlisinin;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-5510 saylı Kanuna tabi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-SGK kişi payı dışında Gelir Gergisi Kanununa göre gelir vergisi matrahından  indirilmesi gereken başka bir unsurun bulunmaması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-Çalışılan ayın gün sayısının 30 olması</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-Görevden ayrılma biçiminin memuriyetin sona ermesi ya da aylıksız izne ayrılma durumu olması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Yukarıdaki 4 durumun aynı anda var olması durumunda, yersiz kesilen vergi tutarını bulmak için 3 yöntem kullanılabilir.</a:t>
          </a:r>
        </a:p>
        <a:p>
          <a:pPr algn="l"/>
          <a:r>
            <a:rPr lang="tr-TR" sz="1200" b="1" u="sng" baseline="0">
              <a:solidFill>
                <a:schemeClr val="tx1"/>
              </a:solidFill>
              <a:latin typeface="Times New Roman" panose="02020603050405020304" pitchFamily="18" charset="0"/>
              <a:ea typeface="+mn-ea"/>
              <a:cs typeface="Times New Roman" panose="02020603050405020304" pitchFamily="18" charset="0"/>
            </a:rPr>
            <a:t>1)Vergiye Dahil Aylık Unsurları Dikkate Alınarak Hesaplama :</a:t>
          </a:r>
        </a:p>
        <a:p>
          <a:pPr algn="l"/>
          <a:r>
            <a:rPr lang="tr-TR" sz="1200" b="0">
              <a:solidFill>
                <a:schemeClr val="tx1"/>
              </a:solidFill>
              <a:latin typeface="Times New Roman" panose="02020603050405020304" pitchFamily="18" charset="0"/>
              <a:ea typeface="+mn-ea"/>
              <a:cs typeface="Times New Roman" panose="02020603050405020304" pitchFamily="18" charset="0"/>
            </a:rPr>
            <a:t> 	Yersiz kesilen vergi tutarını hesaplamak</a:t>
          </a:r>
          <a:r>
            <a:rPr lang="tr-TR" sz="1200" b="0" baseline="0">
              <a:solidFill>
                <a:schemeClr val="tx1"/>
              </a:solidFill>
              <a:latin typeface="Times New Roman" panose="02020603050405020304" pitchFamily="18" charset="0"/>
              <a:ea typeface="+mn-ea"/>
              <a:cs typeface="Times New Roman" panose="02020603050405020304" pitchFamily="18" charset="0"/>
            </a:rPr>
            <a:t> için aşağıdaki süreç kullanılır..</a:t>
          </a:r>
          <a:endParaRPr lang="tr-TR" sz="1200" b="0">
            <a:solidFill>
              <a:schemeClr val="tx1"/>
            </a:solidFill>
            <a:latin typeface="Times New Roman" panose="02020603050405020304" pitchFamily="18" charset="0"/>
            <a:ea typeface="+mn-ea"/>
            <a:cs typeface="Times New Roman" panose="02020603050405020304" pitchFamily="18" charset="0"/>
          </a:endParaRPr>
        </a:p>
        <a:p>
          <a:pPr algn="l"/>
          <a:r>
            <a:rPr lang="tr-TR" sz="1200" b="0">
              <a:solidFill>
                <a:schemeClr val="tx1"/>
              </a:solidFill>
              <a:latin typeface="Times New Roman" panose="02020603050405020304" pitchFamily="18" charset="0"/>
              <a:ea typeface="+mn-ea"/>
              <a:cs typeface="Times New Roman" panose="02020603050405020304" pitchFamily="18" charset="0"/>
            </a:rPr>
            <a:t>	 I.Vergiye dahil olan aylık unsurları, çalışılan güne göre hesaplanarak toplanmalıdır.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II. Bulunan bu tutardan, ; SGK kişi payları, (5434 sayılı Kanuna tabi olan personelde tamamı, 5510 sayılı Kanuna tabi olan personelde çalışılan güne göre bulunun tutar) Gelir Gergisi Kanununa göre gelir vergisi matrahından  indirilmesi gereken diğer unsurlar   çıkarılarak çalışılan güne göre vergi matrahı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III. Bu tutara kamu görevlisinin kümülatif vergi matrahı göz önünde bulundurularak vergi oranı uygulanmalıdır. </a:t>
          </a:r>
        </a:p>
        <a:p>
          <a:pPr algn="l"/>
          <a:r>
            <a:rPr lang="tr-TR" sz="1200" b="0">
              <a:solidFill>
                <a:schemeClr val="tx1"/>
              </a:solidFill>
              <a:latin typeface="Times New Roman" panose="02020603050405020304" pitchFamily="18" charset="0"/>
              <a:ea typeface="+mn-ea"/>
              <a:cs typeface="Times New Roman" panose="02020603050405020304" pitchFamily="18" charset="0"/>
            </a:rPr>
            <a:t>	IV. Bu tutardan da vergi istisnası çıkarıldığında, çalışılan güne göre kesilmesi gereken vergi tutarı bulunmalıdır.</a:t>
          </a:r>
        </a:p>
        <a:p>
          <a:pPr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algn="l"/>
          <a:r>
            <a:rPr lang="tr-TR" sz="1200" b="1" u="sng">
              <a:solidFill>
                <a:schemeClr val="tx1"/>
              </a:solidFill>
              <a:latin typeface="Times New Roman" panose="02020603050405020304" pitchFamily="18" charset="0"/>
              <a:ea typeface="+mn-ea"/>
              <a:cs typeface="Times New Roman" panose="02020603050405020304" pitchFamily="18" charset="0"/>
            </a:rPr>
            <a:t>2) Aylık Vergi Matrahı Dikkate Alınarak Hesaplama</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u="none">
              <a:solidFill>
                <a:schemeClr val="tx1"/>
              </a:solidFill>
              <a:latin typeface="Times New Roman" panose="02020603050405020304" pitchFamily="18" charset="0"/>
              <a:ea typeface="+mn-ea"/>
              <a:cs typeface="Times New Roman" panose="02020603050405020304" pitchFamily="18" charset="0"/>
            </a:rPr>
            <a:t>	</a:t>
          </a:r>
          <a:r>
            <a:rPr lang="tr-TR" sz="1200" b="0">
              <a:solidFill>
                <a:schemeClr val="tx1"/>
              </a:solidFill>
              <a:latin typeface="Times New Roman" panose="02020603050405020304" pitchFamily="18" charset="0"/>
              <a:ea typeface="+mn-ea"/>
              <a:cs typeface="Times New Roman" panose="02020603050405020304" pitchFamily="18" charset="0"/>
            </a:rPr>
            <a:t>Yersiz kesilen vergi tutarını hesaplamak için aşağıdaki süreç kullanılır.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 Aylık vergi Matrahı tutarından, çalışılan gün sayısı dikkate alınarak  çalışılan güne göre vergi matrahı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 Bu tutara kamu görevlisinin kümülatif vergi matrahı göz önünde bulundurularak vergi oranı uygulanmalıdır. </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III. Bu tutardan da vergi istisnası çıkarıldığında, çalışılan güne göre kesilmesi gereken vergi tutarı bulunmalıdır.</a:t>
          </a:r>
        </a:p>
        <a:p>
          <a:pPr marL="0" indent="0" algn="l"/>
          <a:r>
            <a:rPr lang="tr-TR" sz="1200" b="0">
              <a:solidFill>
                <a:schemeClr val="tx1"/>
              </a:solidFill>
              <a:latin typeface="Times New Roman" panose="02020603050405020304" pitchFamily="18" charset="0"/>
              <a:ea typeface="+mn-ea"/>
              <a:cs typeface="Times New Roman" panose="02020603050405020304" pitchFamily="18" charset="0"/>
            </a:rPr>
            <a:t>	V. Daha sonra yersiz kesilen vergi tutarı bulunmalıdır.</a:t>
          </a:r>
        </a:p>
        <a:p>
          <a:pPr marL="0" indent="0" algn="l"/>
          <a:r>
            <a:rPr lang="tr-TR" sz="1200" b="1" u="sng">
              <a:solidFill>
                <a:schemeClr val="tx1"/>
              </a:solidFill>
              <a:latin typeface="Times New Roman" panose="02020603050405020304" pitchFamily="18" charset="0"/>
              <a:ea typeface="+mn-ea"/>
              <a:cs typeface="Times New Roman" panose="02020603050405020304" pitchFamily="18" charset="0"/>
            </a:rPr>
            <a:t>3) Aylıklardan Geri Alınacak Tutarı Hesaplama Tablosunda Yer Alan Formülün Uygulanması</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I.((Hesaplanan gelir vergisi/aydaki gün sayısı*çalışılan gün sayısı)-(Gelir vergisi istisna tutarı)) formülü uygulanarak kesilmesi gereken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r>
            <a:rPr lang="tr-TR" sz="1200" b="0">
              <a:solidFill>
                <a:schemeClr val="tx1"/>
              </a:solidFill>
              <a:latin typeface="Times New Roman" panose="02020603050405020304" pitchFamily="18" charset="0"/>
              <a:ea typeface="+mn-ea"/>
              <a:cs typeface="Times New Roman" panose="02020603050405020304" pitchFamily="18" charset="0"/>
            </a:rPr>
            <a:t>	II.Daha sonra yersiz kesilen vergi tutarı bulunmalıdır.</a:t>
          </a:r>
        </a:p>
        <a:p>
          <a:pPr marL="0" marR="0" lvl="0" indent="0" algn="l" defTabSz="914400" eaLnBrk="1" fontAlgn="auto" latinLnBrk="0" hangingPunct="1">
            <a:lnSpc>
              <a:spcPct val="100000"/>
            </a:lnSpc>
            <a:spcBef>
              <a:spcPts val="0"/>
            </a:spcBef>
            <a:spcAft>
              <a:spcPts val="0"/>
            </a:spcAft>
            <a:buClrTx/>
            <a:buSzTx/>
            <a:buFontTx/>
            <a:buNone/>
            <a:tabLst/>
            <a:defRPr/>
          </a:pPr>
          <a:endParaRPr lang="tr-TR" sz="1200">
            <a:solidFill>
              <a:schemeClr val="tx1"/>
            </a:solidFill>
            <a:effectLst/>
          </a:endParaRPr>
        </a:p>
        <a:p>
          <a:pPr algn="l"/>
          <a:endParaRPr lang="tr-TR" sz="1200" b="0"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58"/>
  <sheetViews>
    <sheetView workbookViewId="0">
      <selection activeCell="C27" sqref="C27"/>
    </sheetView>
  </sheetViews>
  <sheetFormatPr defaultRowHeight="15"/>
  <cols>
    <col min="2" max="2" width="8" style="17" customWidth="1"/>
    <col min="3" max="3" width="47.42578125" style="67" customWidth="1"/>
    <col min="4" max="4" width="49.5703125" customWidth="1"/>
    <col min="5" max="5" width="23.42578125" customWidth="1"/>
  </cols>
  <sheetData>
    <row r="1" spans="1:32">
      <c r="A1" s="32"/>
      <c r="B1" s="64"/>
      <c r="C1" s="65"/>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row>
    <row r="2" spans="1:32" ht="45" customHeight="1">
      <c r="A2" s="32"/>
      <c r="B2" s="97" t="s">
        <v>79</v>
      </c>
      <c r="C2" s="98"/>
      <c r="D2" s="98"/>
      <c r="E2" s="98"/>
      <c r="F2" s="33"/>
      <c r="G2" s="33"/>
      <c r="H2" s="33"/>
      <c r="I2" s="33"/>
      <c r="J2" s="33"/>
      <c r="K2" s="33"/>
      <c r="L2" s="33"/>
      <c r="M2" s="33"/>
      <c r="N2" s="32"/>
      <c r="O2" s="32"/>
      <c r="P2" s="32"/>
      <c r="Q2" s="32"/>
      <c r="R2" s="32"/>
      <c r="S2" s="32"/>
      <c r="T2" s="32"/>
      <c r="U2" s="32"/>
      <c r="V2" s="32"/>
      <c r="W2" s="32"/>
      <c r="X2" s="32"/>
      <c r="Y2" s="32"/>
      <c r="Z2" s="32"/>
      <c r="AA2" s="32"/>
      <c r="AB2" s="32"/>
      <c r="AC2" s="32"/>
      <c r="AD2" s="32"/>
      <c r="AE2" s="32"/>
      <c r="AF2" s="32"/>
    </row>
    <row r="3" spans="1:32" ht="26.25">
      <c r="A3" s="33"/>
      <c r="B3" s="33"/>
      <c r="C3" s="66"/>
      <c r="D3" s="33"/>
      <c r="E3" s="33"/>
      <c r="F3" s="33"/>
      <c r="G3" s="33"/>
      <c r="H3" s="33"/>
      <c r="I3" s="33"/>
      <c r="J3" s="33"/>
      <c r="K3" s="33"/>
      <c r="L3" s="33"/>
      <c r="M3" s="33"/>
      <c r="N3" s="32"/>
      <c r="O3" s="32"/>
      <c r="P3" s="32"/>
      <c r="Q3" s="32"/>
      <c r="R3" s="32"/>
      <c r="S3" s="32"/>
      <c r="T3" s="32"/>
      <c r="U3" s="32"/>
      <c r="V3" s="32"/>
      <c r="W3" s="32"/>
      <c r="X3" s="32"/>
      <c r="Y3" s="32"/>
      <c r="Z3" s="32"/>
      <c r="AA3" s="32"/>
      <c r="AB3" s="32"/>
      <c r="AC3" s="32"/>
      <c r="AD3" s="32"/>
      <c r="AE3" s="32"/>
      <c r="AF3" s="32"/>
    </row>
    <row r="4" spans="1:32" ht="30">
      <c r="A4" s="32"/>
      <c r="B4" s="74">
        <v>1</v>
      </c>
      <c r="C4" s="80" t="s">
        <v>125</v>
      </c>
      <c r="D4" s="75" t="s">
        <v>134</v>
      </c>
      <c r="E4" s="76" t="s">
        <v>123</v>
      </c>
      <c r="F4" s="34"/>
      <c r="G4" s="34"/>
      <c r="H4" s="34"/>
      <c r="I4" s="34"/>
      <c r="J4" s="34"/>
      <c r="K4" s="34"/>
      <c r="L4" s="34"/>
      <c r="M4" s="34"/>
      <c r="N4" s="32"/>
      <c r="O4" s="32"/>
      <c r="P4" s="32"/>
      <c r="Q4" s="32"/>
      <c r="R4" s="32"/>
      <c r="S4" s="32"/>
      <c r="T4" s="32"/>
      <c r="U4" s="32"/>
      <c r="V4" s="32"/>
      <c r="W4" s="32"/>
      <c r="X4" s="32"/>
      <c r="Y4" s="32"/>
      <c r="Z4" s="32"/>
      <c r="AA4" s="32"/>
      <c r="AB4" s="32"/>
      <c r="AC4" s="32"/>
      <c r="AD4" s="32"/>
      <c r="AE4" s="32"/>
      <c r="AF4" s="32"/>
    </row>
    <row r="5" spans="1:32" ht="30">
      <c r="A5" s="32"/>
      <c r="B5" s="74">
        <v>2</v>
      </c>
      <c r="C5" s="80" t="s">
        <v>126</v>
      </c>
      <c r="D5" s="75" t="s">
        <v>135</v>
      </c>
      <c r="E5" s="76" t="s">
        <v>123</v>
      </c>
      <c r="F5" s="34"/>
      <c r="G5" s="34"/>
      <c r="H5" s="34"/>
      <c r="I5" s="34"/>
      <c r="J5" s="34"/>
      <c r="K5" s="34"/>
      <c r="L5" s="34"/>
      <c r="M5" s="34"/>
      <c r="N5" s="32"/>
      <c r="O5" s="32"/>
      <c r="P5" s="32"/>
      <c r="Q5" s="32"/>
      <c r="R5" s="32"/>
      <c r="S5" s="32"/>
      <c r="T5" s="32"/>
      <c r="U5" s="32"/>
      <c r="V5" s="32"/>
      <c r="W5" s="32"/>
      <c r="X5" s="32"/>
      <c r="Y5" s="32"/>
      <c r="Z5" s="32"/>
      <c r="AA5" s="32"/>
      <c r="AB5" s="32"/>
      <c r="AC5" s="32"/>
      <c r="AD5" s="32"/>
      <c r="AE5" s="32"/>
      <c r="AF5" s="32"/>
    </row>
    <row r="6" spans="1:32" ht="30">
      <c r="A6" s="32"/>
      <c r="B6" s="74">
        <v>3</v>
      </c>
      <c r="C6" s="80" t="s">
        <v>125</v>
      </c>
      <c r="D6" s="75" t="s">
        <v>136</v>
      </c>
      <c r="E6" s="76" t="s">
        <v>124</v>
      </c>
      <c r="F6" s="34"/>
      <c r="G6" s="34"/>
      <c r="H6" s="34"/>
      <c r="I6" s="34"/>
      <c r="J6" s="34"/>
      <c r="K6" s="34"/>
      <c r="L6" s="34"/>
      <c r="M6" s="34"/>
      <c r="N6" s="32"/>
      <c r="O6" s="32"/>
      <c r="P6" s="32"/>
      <c r="Q6" s="32"/>
      <c r="R6" s="32"/>
      <c r="S6" s="32"/>
      <c r="T6" s="32"/>
      <c r="U6" s="32"/>
      <c r="V6" s="32"/>
      <c r="W6" s="32"/>
      <c r="X6" s="32"/>
      <c r="Y6" s="32"/>
      <c r="Z6" s="32"/>
      <c r="AA6" s="32"/>
      <c r="AB6" s="32"/>
      <c r="AC6" s="32"/>
      <c r="AD6" s="32"/>
      <c r="AE6" s="32"/>
      <c r="AF6" s="32"/>
    </row>
    <row r="7" spans="1:32" ht="30">
      <c r="A7" s="32"/>
      <c r="B7" s="74">
        <v>4</v>
      </c>
      <c r="C7" s="80" t="s">
        <v>126</v>
      </c>
      <c r="D7" s="75" t="s">
        <v>137</v>
      </c>
      <c r="E7" s="77" t="s">
        <v>124</v>
      </c>
      <c r="F7" s="35"/>
      <c r="G7" s="35"/>
      <c r="H7" s="35"/>
      <c r="I7" s="35"/>
      <c r="J7" s="35"/>
      <c r="K7" s="35"/>
      <c r="L7" s="35"/>
      <c r="M7" s="35"/>
      <c r="N7" s="32"/>
      <c r="O7" s="32"/>
      <c r="P7" s="32"/>
      <c r="Q7" s="32"/>
      <c r="R7" s="32"/>
      <c r="S7" s="32"/>
      <c r="T7" s="32"/>
      <c r="U7" s="32"/>
      <c r="V7" s="32"/>
      <c r="W7" s="32"/>
      <c r="X7" s="32"/>
      <c r="Y7" s="32"/>
      <c r="Z7" s="32"/>
      <c r="AA7" s="32"/>
      <c r="AB7" s="32"/>
      <c r="AC7" s="32"/>
      <c r="AD7" s="32"/>
      <c r="AE7" s="32"/>
      <c r="AF7" s="32"/>
    </row>
    <row r="8" spans="1:32" ht="30">
      <c r="A8" s="32"/>
      <c r="B8" s="74">
        <v>5</v>
      </c>
      <c r="C8" s="80" t="s">
        <v>125</v>
      </c>
      <c r="D8" s="75" t="s">
        <v>138</v>
      </c>
      <c r="E8" s="76" t="s">
        <v>123</v>
      </c>
      <c r="F8" s="34"/>
      <c r="G8" s="34"/>
      <c r="H8" s="34"/>
      <c r="I8" s="34"/>
      <c r="J8" s="34"/>
      <c r="K8" s="34"/>
      <c r="L8" s="34"/>
      <c r="M8" s="34"/>
      <c r="N8" s="32"/>
      <c r="O8" s="32"/>
      <c r="P8" s="32"/>
      <c r="Q8" s="32"/>
      <c r="R8" s="32"/>
      <c r="S8" s="32"/>
      <c r="T8" s="32"/>
      <c r="U8" s="32"/>
      <c r="V8" s="32"/>
      <c r="W8" s="32"/>
      <c r="X8" s="32"/>
      <c r="Y8" s="32"/>
      <c r="Z8" s="32"/>
      <c r="AA8" s="32"/>
      <c r="AB8" s="32"/>
      <c r="AC8" s="32"/>
      <c r="AD8" s="32"/>
      <c r="AE8" s="32"/>
      <c r="AF8" s="32"/>
    </row>
    <row r="9" spans="1:32" ht="45">
      <c r="A9" s="32"/>
      <c r="B9" s="74">
        <v>6</v>
      </c>
      <c r="C9" s="80" t="s">
        <v>126</v>
      </c>
      <c r="D9" s="75" t="s">
        <v>139</v>
      </c>
      <c r="E9" s="77" t="s">
        <v>123</v>
      </c>
      <c r="F9" s="35"/>
      <c r="G9" s="35"/>
      <c r="H9" s="35"/>
      <c r="I9" s="35"/>
      <c r="J9" s="35"/>
      <c r="K9" s="35"/>
      <c r="L9" s="35"/>
      <c r="M9" s="35"/>
      <c r="N9" s="32"/>
      <c r="O9" s="32"/>
      <c r="P9" s="32"/>
      <c r="Q9" s="32"/>
      <c r="R9" s="32"/>
      <c r="S9" s="32"/>
      <c r="T9" s="32"/>
      <c r="U9" s="32"/>
      <c r="V9" s="32"/>
      <c r="W9" s="32"/>
      <c r="X9" s="32"/>
      <c r="Y9" s="32"/>
      <c r="Z9" s="32"/>
      <c r="AA9" s="32"/>
      <c r="AB9" s="32"/>
      <c r="AC9" s="32"/>
      <c r="AD9" s="32"/>
      <c r="AE9" s="32"/>
      <c r="AF9" s="32"/>
    </row>
    <row r="10" spans="1:32" ht="30">
      <c r="A10" s="32"/>
      <c r="B10" s="74">
        <v>7</v>
      </c>
      <c r="C10" s="80" t="s">
        <v>125</v>
      </c>
      <c r="D10" s="75" t="s">
        <v>138</v>
      </c>
      <c r="E10" s="76" t="s">
        <v>124</v>
      </c>
      <c r="F10" s="34"/>
      <c r="G10" s="34"/>
      <c r="H10" s="34"/>
      <c r="I10" s="34"/>
      <c r="J10" s="34"/>
      <c r="K10" s="34"/>
      <c r="L10" s="34"/>
      <c r="M10" s="34"/>
      <c r="N10" s="32"/>
      <c r="O10" s="32"/>
      <c r="P10" s="32"/>
      <c r="Q10" s="32"/>
      <c r="R10" s="32"/>
      <c r="S10" s="32"/>
      <c r="T10" s="32"/>
      <c r="U10" s="32"/>
      <c r="V10" s="32"/>
      <c r="W10" s="32"/>
      <c r="X10" s="32"/>
      <c r="Y10" s="32"/>
      <c r="Z10" s="32"/>
      <c r="AA10" s="32"/>
      <c r="AB10" s="32"/>
      <c r="AC10" s="32"/>
      <c r="AD10" s="32"/>
      <c r="AE10" s="32"/>
      <c r="AF10" s="32"/>
    </row>
    <row r="11" spans="1:32" ht="45">
      <c r="A11" s="32"/>
      <c r="B11" s="74">
        <v>8</v>
      </c>
      <c r="C11" s="80" t="s">
        <v>126</v>
      </c>
      <c r="D11" s="75" t="s">
        <v>140</v>
      </c>
      <c r="E11" s="77" t="s">
        <v>124</v>
      </c>
      <c r="F11" s="35"/>
      <c r="G11" s="35"/>
      <c r="H11" s="35"/>
      <c r="I11" s="35"/>
      <c r="J11" s="35"/>
      <c r="K11" s="35"/>
      <c r="L11" s="35"/>
      <c r="M11" s="35"/>
      <c r="N11" s="32"/>
      <c r="O11" s="32"/>
      <c r="P11" s="32"/>
      <c r="Q11" s="32"/>
      <c r="R11" s="32"/>
      <c r="S11" s="32"/>
      <c r="T11" s="32"/>
      <c r="U11" s="32"/>
      <c r="V11" s="32"/>
      <c r="W11" s="32"/>
      <c r="X11" s="32"/>
      <c r="Y11" s="32"/>
      <c r="Z11" s="32"/>
      <c r="AA11" s="32"/>
      <c r="AB11" s="32"/>
      <c r="AC11" s="32"/>
      <c r="AD11" s="32"/>
      <c r="AE11" s="32"/>
      <c r="AF11" s="32"/>
    </row>
    <row r="12" spans="1:32" ht="30">
      <c r="A12" s="32"/>
      <c r="B12" s="74">
        <v>9</v>
      </c>
      <c r="C12" s="80" t="s">
        <v>127</v>
      </c>
      <c r="D12" s="75" t="s">
        <v>134</v>
      </c>
      <c r="E12" s="76" t="s">
        <v>123</v>
      </c>
      <c r="F12" s="34"/>
      <c r="G12" s="34"/>
      <c r="H12" s="34"/>
      <c r="I12" s="34"/>
      <c r="J12" s="34"/>
      <c r="K12" s="34"/>
      <c r="L12" s="34"/>
      <c r="M12" s="34"/>
      <c r="N12" s="32"/>
      <c r="O12" s="32"/>
      <c r="P12" s="32"/>
      <c r="Q12" s="32"/>
      <c r="R12" s="32"/>
      <c r="S12" s="32"/>
      <c r="T12" s="32"/>
      <c r="U12" s="32"/>
      <c r="V12" s="32"/>
      <c r="W12" s="32"/>
      <c r="X12" s="32"/>
      <c r="Y12" s="32"/>
      <c r="Z12" s="32"/>
      <c r="AA12" s="32"/>
      <c r="AB12" s="32"/>
      <c r="AC12" s="32"/>
      <c r="AD12" s="32"/>
      <c r="AE12" s="32"/>
      <c r="AF12" s="32"/>
    </row>
    <row r="13" spans="1:32" ht="30">
      <c r="A13" s="32"/>
      <c r="B13" s="74">
        <v>10</v>
      </c>
      <c r="C13" s="80" t="s">
        <v>128</v>
      </c>
      <c r="D13" s="75" t="s">
        <v>141</v>
      </c>
      <c r="E13" s="76" t="s">
        <v>123</v>
      </c>
      <c r="F13" s="34"/>
      <c r="G13" s="34"/>
      <c r="H13" s="34"/>
      <c r="I13" s="34"/>
      <c r="J13" s="34"/>
      <c r="K13" s="34"/>
      <c r="L13" s="34"/>
      <c r="M13" s="34"/>
      <c r="N13" s="32"/>
      <c r="O13" s="32"/>
      <c r="P13" s="32"/>
      <c r="Q13" s="32"/>
      <c r="R13" s="32"/>
      <c r="S13" s="32"/>
      <c r="T13" s="32"/>
      <c r="U13" s="32"/>
      <c r="V13" s="32"/>
      <c r="W13" s="32"/>
      <c r="X13" s="32"/>
      <c r="Y13" s="32"/>
      <c r="Z13" s="32"/>
      <c r="AA13" s="32"/>
      <c r="AB13" s="32"/>
      <c r="AC13" s="32"/>
      <c r="AD13" s="32"/>
      <c r="AE13" s="32"/>
      <c r="AF13" s="32"/>
    </row>
    <row r="14" spans="1:32" ht="30">
      <c r="A14" s="32"/>
      <c r="B14" s="74">
        <v>11</v>
      </c>
      <c r="C14" s="80" t="s">
        <v>127</v>
      </c>
      <c r="D14" s="75" t="s">
        <v>134</v>
      </c>
      <c r="E14" s="76" t="s">
        <v>124</v>
      </c>
      <c r="F14" s="34"/>
      <c r="G14" s="34"/>
      <c r="H14" s="34"/>
      <c r="I14" s="34"/>
      <c r="J14" s="34"/>
      <c r="K14" s="34"/>
      <c r="L14" s="34"/>
      <c r="M14" s="34"/>
      <c r="N14" s="32"/>
      <c r="O14" s="32"/>
      <c r="P14" s="32"/>
      <c r="Q14" s="32"/>
      <c r="R14" s="32"/>
      <c r="S14" s="32"/>
      <c r="T14" s="32"/>
      <c r="U14" s="32"/>
      <c r="V14" s="32"/>
      <c r="W14" s="32"/>
      <c r="X14" s="32"/>
      <c r="Y14" s="32"/>
      <c r="Z14" s="32"/>
      <c r="AA14" s="32"/>
      <c r="AB14" s="32"/>
      <c r="AC14" s="32"/>
      <c r="AD14" s="32"/>
      <c r="AE14" s="32"/>
      <c r="AF14" s="32"/>
    </row>
    <row r="15" spans="1:32" ht="30">
      <c r="A15" s="32"/>
      <c r="B15" s="74">
        <v>12</v>
      </c>
      <c r="C15" s="80" t="s">
        <v>129</v>
      </c>
      <c r="D15" s="75" t="s">
        <v>141</v>
      </c>
      <c r="E15" s="76" t="s">
        <v>124</v>
      </c>
      <c r="F15" s="34"/>
      <c r="G15" s="34"/>
      <c r="H15" s="34"/>
      <c r="I15" s="34"/>
      <c r="J15" s="34"/>
      <c r="K15" s="34"/>
      <c r="L15" s="34"/>
      <c r="M15" s="34"/>
      <c r="N15" s="32"/>
      <c r="O15" s="32"/>
      <c r="P15" s="32"/>
      <c r="Q15" s="32"/>
      <c r="R15" s="32"/>
      <c r="S15" s="32"/>
      <c r="T15" s="32"/>
      <c r="U15" s="32"/>
      <c r="V15" s="32"/>
      <c r="W15" s="32"/>
      <c r="X15" s="32"/>
      <c r="Y15" s="32"/>
      <c r="Z15" s="32"/>
      <c r="AA15" s="32"/>
      <c r="AB15" s="32"/>
      <c r="AC15" s="32"/>
      <c r="AD15" s="32"/>
      <c r="AE15" s="32"/>
      <c r="AF15" s="32"/>
    </row>
    <row r="16" spans="1:32" ht="30">
      <c r="A16" s="32"/>
      <c r="B16" s="74">
        <v>13</v>
      </c>
      <c r="C16" s="80" t="s">
        <v>127</v>
      </c>
      <c r="D16" s="75" t="s">
        <v>138</v>
      </c>
      <c r="E16" s="76" t="s">
        <v>123</v>
      </c>
      <c r="F16" s="34"/>
      <c r="G16" s="34"/>
      <c r="H16" s="34"/>
      <c r="I16" s="34"/>
      <c r="J16" s="34"/>
      <c r="K16" s="34"/>
      <c r="L16" s="34"/>
      <c r="M16" s="34"/>
      <c r="N16" s="32"/>
      <c r="O16" s="32"/>
      <c r="P16" s="32"/>
      <c r="Q16" s="32"/>
      <c r="R16" s="32"/>
      <c r="S16" s="32"/>
      <c r="T16" s="32"/>
      <c r="U16" s="32"/>
      <c r="V16" s="32"/>
      <c r="W16" s="32"/>
      <c r="X16" s="32"/>
      <c r="Y16" s="32"/>
      <c r="Z16" s="32"/>
      <c r="AA16" s="32"/>
      <c r="AB16" s="32"/>
      <c r="AC16" s="32"/>
      <c r="AD16" s="32"/>
      <c r="AE16" s="32"/>
      <c r="AF16" s="32"/>
    </row>
    <row r="17" spans="1:32" ht="30">
      <c r="A17" s="32"/>
      <c r="B17" s="74">
        <v>14</v>
      </c>
      <c r="C17" s="80" t="s">
        <v>128</v>
      </c>
      <c r="D17" s="75" t="s">
        <v>142</v>
      </c>
      <c r="E17" s="76" t="s">
        <v>123</v>
      </c>
      <c r="F17" s="34"/>
      <c r="G17" s="34"/>
      <c r="H17" s="34"/>
      <c r="I17" s="34"/>
      <c r="J17" s="34"/>
      <c r="K17" s="34"/>
      <c r="L17" s="34"/>
      <c r="M17" s="34"/>
      <c r="N17" s="32"/>
      <c r="O17" s="32"/>
      <c r="P17" s="32"/>
      <c r="Q17" s="32"/>
      <c r="R17" s="32"/>
      <c r="S17" s="32"/>
      <c r="T17" s="32"/>
      <c r="U17" s="32"/>
      <c r="V17" s="32"/>
      <c r="W17" s="32"/>
      <c r="X17" s="32"/>
      <c r="Y17" s="32"/>
      <c r="Z17" s="32"/>
      <c r="AA17" s="32"/>
      <c r="AB17" s="32"/>
      <c r="AC17" s="32"/>
      <c r="AD17" s="32"/>
      <c r="AE17" s="32"/>
      <c r="AF17" s="32"/>
    </row>
    <row r="18" spans="1:32" ht="30">
      <c r="A18" s="32"/>
      <c r="B18" s="74">
        <v>15</v>
      </c>
      <c r="C18" s="80" t="s">
        <v>127</v>
      </c>
      <c r="D18" s="75" t="s">
        <v>138</v>
      </c>
      <c r="E18" s="77" t="s">
        <v>124</v>
      </c>
      <c r="F18" s="35"/>
      <c r="G18" s="35"/>
      <c r="H18" s="35"/>
      <c r="I18" s="35"/>
      <c r="J18" s="35"/>
      <c r="K18" s="35"/>
      <c r="L18" s="35"/>
      <c r="M18" s="35"/>
      <c r="N18" s="32"/>
      <c r="O18" s="32"/>
      <c r="P18" s="32"/>
      <c r="Q18" s="32"/>
      <c r="R18" s="32"/>
      <c r="S18" s="32"/>
      <c r="T18" s="32"/>
      <c r="U18" s="32"/>
      <c r="V18" s="32"/>
      <c r="W18" s="32"/>
      <c r="X18" s="32"/>
      <c r="Y18" s="32"/>
      <c r="Z18" s="32"/>
      <c r="AA18" s="32"/>
      <c r="AB18" s="32"/>
      <c r="AC18" s="32"/>
      <c r="AD18" s="32"/>
      <c r="AE18" s="32"/>
      <c r="AF18" s="32"/>
    </row>
    <row r="19" spans="1:32" ht="30">
      <c r="A19" s="32"/>
      <c r="B19" s="74">
        <v>16</v>
      </c>
      <c r="C19" s="80" t="s">
        <v>128</v>
      </c>
      <c r="D19" s="75" t="s">
        <v>142</v>
      </c>
      <c r="E19" s="77" t="s">
        <v>124</v>
      </c>
      <c r="F19" s="35"/>
      <c r="G19" s="35"/>
      <c r="H19" s="35"/>
      <c r="I19" s="35"/>
      <c r="J19" s="35"/>
      <c r="K19" s="35"/>
      <c r="L19" s="35"/>
      <c r="M19" s="35"/>
      <c r="N19" s="32"/>
      <c r="O19" s="32"/>
      <c r="P19" s="32"/>
      <c r="Q19" s="32"/>
      <c r="R19" s="32"/>
      <c r="S19" s="32"/>
      <c r="T19" s="32"/>
      <c r="U19" s="32"/>
      <c r="V19" s="32"/>
      <c r="W19" s="32"/>
      <c r="X19" s="32"/>
      <c r="Y19" s="32"/>
      <c r="Z19" s="32"/>
      <c r="AA19" s="32"/>
      <c r="AB19" s="32"/>
      <c r="AC19" s="32"/>
      <c r="AD19" s="32"/>
      <c r="AE19" s="32"/>
      <c r="AF19" s="32"/>
    </row>
    <row r="20" spans="1:32" ht="30">
      <c r="A20" s="32"/>
      <c r="B20" s="74">
        <v>17</v>
      </c>
      <c r="C20" s="80" t="s">
        <v>133</v>
      </c>
      <c r="D20" s="75" t="s">
        <v>134</v>
      </c>
      <c r="E20" s="77"/>
      <c r="F20" s="35"/>
      <c r="G20" s="35"/>
      <c r="H20" s="35"/>
      <c r="I20" s="35"/>
      <c r="J20" s="35"/>
      <c r="K20" s="35"/>
      <c r="L20" s="35"/>
      <c r="M20" s="35"/>
      <c r="N20" s="32"/>
      <c r="O20" s="32"/>
      <c r="P20" s="32"/>
      <c r="Q20" s="32"/>
      <c r="R20" s="32"/>
      <c r="S20" s="32"/>
      <c r="T20" s="32"/>
      <c r="U20" s="32"/>
      <c r="V20" s="32"/>
      <c r="W20" s="32"/>
      <c r="X20" s="32"/>
      <c r="Y20" s="32"/>
      <c r="Z20" s="32"/>
      <c r="AA20" s="32"/>
      <c r="AB20" s="32"/>
      <c r="AC20" s="32"/>
      <c r="AD20" s="32"/>
      <c r="AE20" s="32"/>
      <c r="AF20" s="32"/>
    </row>
    <row r="21" spans="1:32" ht="30">
      <c r="A21" s="32"/>
      <c r="B21" s="74">
        <v>18</v>
      </c>
      <c r="C21" s="80" t="s">
        <v>133</v>
      </c>
      <c r="D21" s="75" t="s">
        <v>138</v>
      </c>
      <c r="E21" s="76"/>
      <c r="F21" s="34"/>
      <c r="G21" s="34"/>
      <c r="H21" s="34"/>
      <c r="I21" s="34"/>
      <c r="J21" s="34"/>
      <c r="K21" s="34"/>
      <c r="L21" s="34"/>
      <c r="M21" s="34"/>
      <c r="N21" s="32"/>
      <c r="O21" s="32"/>
      <c r="P21" s="32"/>
      <c r="Q21" s="32"/>
      <c r="R21" s="32"/>
      <c r="S21" s="32"/>
      <c r="T21" s="32"/>
      <c r="U21" s="32"/>
      <c r="V21" s="32"/>
      <c r="W21" s="32"/>
      <c r="X21" s="32"/>
      <c r="Y21" s="32"/>
      <c r="Z21" s="32"/>
      <c r="AA21" s="32"/>
      <c r="AB21" s="32"/>
      <c r="AC21" s="32"/>
      <c r="AD21" s="32"/>
      <c r="AE21" s="32"/>
      <c r="AF21" s="32"/>
    </row>
    <row r="22" spans="1:32" ht="30">
      <c r="A22" s="32"/>
      <c r="B22" s="74">
        <v>19</v>
      </c>
      <c r="C22" s="80" t="s">
        <v>132</v>
      </c>
      <c r="D22" s="78" t="s">
        <v>121</v>
      </c>
      <c r="E22" s="76"/>
      <c r="F22" s="36"/>
      <c r="G22" s="36"/>
      <c r="H22" s="36"/>
      <c r="I22" s="36"/>
      <c r="J22" s="36"/>
      <c r="K22" s="36"/>
      <c r="L22" s="36"/>
      <c r="M22" s="36"/>
      <c r="N22" s="32"/>
      <c r="O22" s="32"/>
      <c r="P22" s="32"/>
      <c r="Q22" s="32"/>
      <c r="R22" s="32"/>
      <c r="S22" s="32"/>
      <c r="T22" s="32"/>
      <c r="U22" s="32"/>
      <c r="V22" s="32"/>
      <c r="W22" s="32"/>
      <c r="X22" s="32"/>
      <c r="Y22" s="32"/>
      <c r="Z22" s="32"/>
      <c r="AA22" s="32"/>
      <c r="AB22" s="32"/>
      <c r="AC22" s="32"/>
      <c r="AD22" s="32"/>
      <c r="AE22" s="32"/>
      <c r="AF22" s="32"/>
    </row>
    <row r="23" spans="1:32" ht="30">
      <c r="A23" s="32"/>
      <c r="B23" s="74">
        <v>20</v>
      </c>
      <c r="C23" s="80" t="s">
        <v>132</v>
      </c>
      <c r="D23" s="78" t="s">
        <v>122</v>
      </c>
      <c r="E23" s="76"/>
      <c r="F23" s="34"/>
      <c r="G23" s="34"/>
      <c r="H23" s="34"/>
      <c r="I23" s="34"/>
      <c r="J23" s="34"/>
      <c r="K23" s="34"/>
      <c r="L23" s="34"/>
      <c r="M23" s="34"/>
      <c r="N23" s="32"/>
      <c r="O23" s="32"/>
      <c r="P23" s="32"/>
      <c r="Q23" s="32"/>
      <c r="R23" s="32"/>
      <c r="S23" s="32"/>
      <c r="T23" s="32"/>
      <c r="U23" s="32"/>
      <c r="V23" s="32"/>
      <c r="W23" s="32"/>
      <c r="X23" s="32"/>
      <c r="Y23" s="32"/>
      <c r="Z23" s="32"/>
      <c r="AA23" s="32"/>
      <c r="AB23" s="32"/>
      <c r="AC23" s="32"/>
      <c r="AD23" s="32"/>
      <c r="AE23" s="32"/>
      <c r="AF23" s="32"/>
    </row>
    <row r="24" spans="1:32" ht="30">
      <c r="A24" s="32"/>
      <c r="B24" s="74">
        <v>21</v>
      </c>
      <c r="C24" s="80" t="s">
        <v>131</v>
      </c>
      <c r="D24" s="78" t="s">
        <v>121</v>
      </c>
      <c r="E24" s="76"/>
      <c r="F24" s="34"/>
      <c r="G24" s="34"/>
      <c r="H24" s="34"/>
      <c r="I24" s="34"/>
      <c r="J24" s="34"/>
      <c r="K24" s="34"/>
      <c r="L24" s="34"/>
      <c r="M24" s="34"/>
      <c r="N24" s="32"/>
      <c r="O24" s="32"/>
      <c r="P24" s="32"/>
      <c r="Q24" s="32"/>
      <c r="R24" s="32"/>
      <c r="S24" s="32"/>
      <c r="T24" s="32"/>
      <c r="U24" s="32"/>
      <c r="V24" s="32"/>
      <c r="W24" s="32"/>
      <c r="X24" s="32"/>
      <c r="Y24" s="32"/>
      <c r="Z24" s="32"/>
      <c r="AA24" s="32"/>
      <c r="AB24" s="32"/>
      <c r="AC24" s="32"/>
      <c r="AD24" s="32"/>
      <c r="AE24" s="32"/>
      <c r="AF24" s="32"/>
    </row>
    <row r="25" spans="1:32" ht="30">
      <c r="A25" s="32"/>
      <c r="B25" s="74">
        <v>22</v>
      </c>
      <c r="C25" s="80" t="s">
        <v>131</v>
      </c>
      <c r="D25" s="78" t="s">
        <v>122</v>
      </c>
      <c r="E25" s="76"/>
      <c r="F25" s="34"/>
      <c r="G25" s="34"/>
      <c r="H25" s="34"/>
      <c r="I25" s="34"/>
      <c r="J25" s="34"/>
      <c r="K25" s="34"/>
      <c r="L25" s="34"/>
      <c r="M25" s="34"/>
      <c r="N25" s="32"/>
      <c r="O25" s="32"/>
      <c r="P25" s="32"/>
      <c r="Q25" s="32"/>
      <c r="R25" s="32"/>
      <c r="S25" s="32"/>
      <c r="T25" s="32"/>
      <c r="U25" s="32"/>
      <c r="V25" s="32"/>
      <c r="W25" s="32"/>
      <c r="X25" s="32"/>
      <c r="Y25" s="32"/>
      <c r="Z25" s="32"/>
      <c r="AA25" s="32"/>
      <c r="AB25" s="32"/>
      <c r="AC25" s="32"/>
      <c r="AD25" s="32"/>
      <c r="AE25" s="32"/>
      <c r="AF25" s="32"/>
    </row>
    <row r="26" spans="1:32" ht="30">
      <c r="A26" s="32"/>
      <c r="B26" s="74">
        <v>23</v>
      </c>
      <c r="C26" s="80" t="s">
        <v>130</v>
      </c>
      <c r="D26" s="78" t="s">
        <v>121</v>
      </c>
      <c r="E26" s="76"/>
      <c r="F26" s="34"/>
      <c r="G26" s="34"/>
      <c r="H26" s="34"/>
      <c r="I26" s="34"/>
      <c r="J26" s="34"/>
      <c r="K26" s="34"/>
      <c r="L26" s="34"/>
      <c r="M26" s="34"/>
      <c r="N26" s="32"/>
      <c r="O26" s="32"/>
      <c r="P26" s="32"/>
      <c r="Q26" s="32"/>
      <c r="R26" s="32"/>
      <c r="S26" s="32"/>
      <c r="T26" s="32"/>
      <c r="U26" s="32"/>
      <c r="V26" s="32"/>
      <c r="W26" s="32"/>
      <c r="X26" s="32"/>
      <c r="Y26" s="32"/>
      <c r="Z26" s="32"/>
      <c r="AA26" s="32"/>
      <c r="AB26" s="32"/>
      <c r="AC26" s="32"/>
      <c r="AD26" s="32"/>
      <c r="AE26" s="32"/>
      <c r="AF26" s="32"/>
    </row>
    <row r="27" spans="1:32" ht="30">
      <c r="A27" s="32"/>
      <c r="B27" s="74">
        <v>24</v>
      </c>
      <c r="C27" s="80" t="s">
        <v>130</v>
      </c>
      <c r="D27" s="78" t="s">
        <v>122</v>
      </c>
      <c r="E27" s="76"/>
      <c r="F27" s="34"/>
      <c r="G27" s="34"/>
      <c r="H27" s="34"/>
      <c r="I27" s="34"/>
      <c r="J27" s="34"/>
      <c r="K27" s="34"/>
      <c r="L27" s="34"/>
      <c r="M27" s="34"/>
      <c r="N27" s="32"/>
      <c r="O27" s="32"/>
      <c r="P27" s="32"/>
      <c r="Q27" s="32"/>
      <c r="R27" s="32"/>
      <c r="S27" s="32"/>
      <c r="T27" s="32"/>
      <c r="U27" s="32"/>
      <c r="V27" s="32"/>
      <c r="W27" s="32"/>
      <c r="X27" s="32"/>
      <c r="Y27" s="32"/>
      <c r="Z27" s="32"/>
      <c r="AA27" s="32"/>
      <c r="AB27" s="32"/>
      <c r="AC27" s="32"/>
      <c r="AD27" s="32"/>
      <c r="AE27" s="32"/>
      <c r="AF27" s="32"/>
    </row>
    <row r="28" spans="1:32">
      <c r="A28" s="32"/>
      <c r="B28" s="64"/>
      <c r="C28" s="65"/>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row>
    <row r="29" spans="1:32">
      <c r="A29" s="32"/>
      <c r="B29" s="64"/>
      <c r="C29" s="65"/>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row>
    <row r="30" spans="1:32">
      <c r="A30" s="32"/>
      <c r="B30" s="64"/>
      <c r="C30" s="65"/>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row>
    <row r="31" spans="1:32">
      <c r="A31" s="32"/>
      <c r="B31" s="64"/>
      <c r="C31" s="65"/>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32"/>
      <c r="AD31" s="32"/>
      <c r="AE31" s="32"/>
      <c r="AF31" s="32"/>
    </row>
    <row r="32" spans="1:32" ht="93" customHeight="1">
      <c r="A32" s="32"/>
      <c r="B32" s="99" t="s">
        <v>175</v>
      </c>
      <c r="C32" s="99"/>
      <c r="D32" s="99"/>
      <c r="E32" s="99"/>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32"/>
    </row>
    <row r="33" spans="1:32">
      <c r="A33" s="32"/>
      <c r="B33" s="64"/>
      <c r="C33" s="65"/>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32"/>
    </row>
    <row r="34" spans="1:32">
      <c r="A34" s="32"/>
      <c r="B34" s="64"/>
      <c r="C34" s="65"/>
      <c r="D34" s="32"/>
      <c r="E34" s="32"/>
      <c r="F34" s="32"/>
      <c r="G34" s="32"/>
      <c r="H34" s="32"/>
      <c r="I34" s="32"/>
      <c r="J34" s="32"/>
      <c r="K34" s="32"/>
      <c r="L34" s="32"/>
      <c r="M34" s="32"/>
      <c r="N34" s="32"/>
      <c r="O34" s="32"/>
      <c r="P34" s="32"/>
      <c r="Q34" s="32"/>
      <c r="R34" s="32"/>
      <c r="S34" s="32"/>
      <c r="T34" s="32"/>
      <c r="U34" s="32"/>
      <c r="V34" s="32"/>
      <c r="W34" s="32"/>
      <c r="X34" s="32"/>
      <c r="Y34" s="32"/>
      <c r="Z34" s="32"/>
      <c r="AA34" s="32"/>
      <c r="AB34" s="32"/>
      <c r="AC34" s="32"/>
      <c r="AD34" s="32"/>
      <c r="AE34" s="32"/>
      <c r="AF34" s="32"/>
    </row>
    <row r="35" spans="1:32">
      <c r="A35" s="32"/>
      <c r="B35" s="64"/>
      <c r="C35" s="65"/>
      <c r="D35" s="32"/>
      <c r="E35" s="32"/>
      <c r="F35" s="32"/>
      <c r="G35" s="32"/>
      <c r="H35" s="32"/>
      <c r="I35" s="32"/>
      <c r="J35" s="32"/>
      <c r="K35" s="32"/>
      <c r="L35" s="32"/>
      <c r="M35" s="32"/>
      <c r="N35" s="32"/>
      <c r="O35" s="32"/>
      <c r="P35" s="32"/>
      <c r="Q35" s="32"/>
      <c r="R35" s="32"/>
      <c r="S35" s="32"/>
      <c r="T35" s="32"/>
      <c r="U35" s="32"/>
      <c r="V35" s="32"/>
      <c r="W35" s="32"/>
      <c r="X35" s="32"/>
      <c r="Y35" s="32"/>
      <c r="Z35" s="32"/>
      <c r="AA35" s="32"/>
      <c r="AB35" s="32"/>
      <c r="AC35" s="32"/>
      <c r="AD35" s="32"/>
      <c r="AE35" s="32"/>
      <c r="AF35" s="32"/>
    </row>
    <row r="36" spans="1:32">
      <c r="A36" s="32"/>
      <c r="B36" s="64"/>
      <c r="C36" s="65"/>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row>
    <row r="37" spans="1:32">
      <c r="A37" s="32"/>
      <c r="B37" s="64"/>
      <c r="C37" s="65"/>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32"/>
      <c r="AF37" s="32"/>
    </row>
    <row r="38" spans="1:32">
      <c r="A38" s="32"/>
      <c r="B38" s="64"/>
      <c r="C38" s="65"/>
      <c r="D38" s="32"/>
      <c r="E38" s="32"/>
      <c r="F38" s="32"/>
      <c r="G38" s="32"/>
      <c r="H38" s="32"/>
      <c r="I38" s="32"/>
      <c r="J38" s="32"/>
      <c r="K38" s="32"/>
      <c r="L38" s="32"/>
      <c r="M38" s="32"/>
      <c r="N38" s="32"/>
      <c r="O38" s="32"/>
      <c r="P38" s="32"/>
      <c r="Q38" s="32"/>
      <c r="R38" s="32"/>
      <c r="S38" s="32"/>
      <c r="T38" s="32"/>
      <c r="U38" s="32"/>
      <c r="V38" s="32"/>
      <c r="W38" s="32"/>
      <c r="X38" s="32"/>
      <c r="Y38" s="32"/>
      <c r="Z38" s="32"/>
      <c r="AA38" s="32"/>
      <c r="AB38" s="32"/>
      <c r="AC38" s="32"/>
      <c r="AD38" s="32"/>
      <c r="AE38" s="32"/>
      <c r="AF38" s="32"/>
    </row>
    <row r="39" spans="1:32">
      <c r="A39" s="32"/>
      <c r="B39" s="64"/>
      <c r="C39" s="65"/>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row>
    <row r="40" spans="1:32">
      <c r="A40" s="32"/>
      <c r="B40" s="64"/>
      <c r="C40" s="65"/>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row>
    <row r="41" spans="1:32">
      <c r="A41" s="32"/>
      <c r="B41" s="64"/>
      <c r="C41" s="65"/>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row>
    <row r="42" spans="1:32">
      <c r="A42" s="32"/>
      <c r="B42" s="64"/>
      <c r="C42" s="65"/>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row>
    <row r="43" spans="1:32">
      <c r="A43" s="32"/>
      <c r="B43" s="64"/>
      <c r="C43" s="65"/>
      <c r="D43" s="32"/>
      <c r="E43" s="32"/>
      <c r="F43" s="32"/>
      <c r="G43" s="32"/>
      <c r="H43" s="32"/>
      <c r="I43" s="32"/>
      <c r="J43" s="32"/>
      <c r="K43" s="32"/>
      <c r="L43" s="32"/>
      <c r="M43" s="32"/>
      <c r="N43" s="32"/>
      <c r="O43" s="32"/>
      <c r="P43" s="32"/>
      <c r="Q43" s="32"/>
      <c r="R43" s="32"/>
      <c r="S43" s="32"/>
      <c r="T43" s="32"/>
      <c r="U43" s="32"/>
      <c r="V43" s="32"/>
      <c r="W43" s="32"/>
      <c r="X43" s="32"/>
      <c r="Y43" s="32"/>
      <c r="Z43" s="32"/>
      <c r="AA43" s="32"/>
      <c r="AB43" s="32"/>
      <c r="AC43" s="32"/>
      <c r="AD43" s="32"/>
      <c r="AE43" s="32"/>
      <c r="AF43" s="32"/>
    </row>
    <row r="44" spans="1:32">
      <c r="A44" s="32"/>
      <c r="B44" s="64"/>
      <c r="C44" s="65"/>
      <c r="D44" s="32"/>
      <c r="E44" s="32"/>
      <c r="F44" s="32"/>
      <c r="G44" s="32"/>
      <c r="H44" s="32"/>
      <c r="I44" s="32"/>
      <c r="J44" s="32"/>
      <c r="K44" s="32"/>
      <c r="L44" s="32"/>
      <c r="M44" s="32"/>
      <c r="N44" s="32"/>
      <c r="O44" s="32"/>
      <c r="P44" s="32"/>
      <c r="Q44" s="32"/>
      <c r="R44" s="32"/>
      <c r="S44" s="32"/>
      <c r="T44" s="32"/>
      <c r="U44" s="32"/>
      <c r="V44" s="32"/>
      <c r="W44" s="32"/>
      <c r="X44" s="32"/>
      <c r="Y44" s="32"/>
      <c r="Z44" s="32"/>
      <c r="AA44" s="32"/>
      <c r="AB44" s="32"/>
      <c r="AC44" s="32"/>
      <c r="AD44" s="32"/>
      <c r="AE44" s="32"/>
      <c r="AF44" s="32"/>
    </row>
    <row r="45" spans="1:32">
      <c r="A45" s="32"/>
      <c r="B45" s="64"/>
      <c r="C45" s="65"/>
      <c r="D45" s="32"/>
      <c r="E45" s="32"/>
      <c r="F45" s="32"/>
      <c r="G45" s="32"/>
      <c r="H45" s="32"/>
      <c r="I45" s="32"/>
      <c r="J45" s="32"/>
      <c r="K45" s="32"/>
      <c r="L45" s="32"/>
      <c r="M45" s="32"/>
      <c r="N45" s="32"/>
      <c r="O45" s="32"/>
      <c r="P45" s="32"/>
      <c r="Q45" s="32"/>
      <c r="R45" s="32"/>
      <c r="S45" s="32"/>
      <c r="T45" s="32"/>
      <c r="U45" s="32"/>
      <c r="V45" s="32"/>
      <c r="W45" s="32"/>
      <c r="X45" s="32"/>
      <c r="Y45" s="32"/>
      <c r="Z45" s="32"/>
      <c r="AA45" s="32"/>
      <c r="AB45" s="32"/>
      <c r="AC45" s="32"/>
      <c r="AD45" s="32"/>
      <c r="AE45" s="32"/>
      <c r="AF45" s="32"/>
    </row>
    <row r="46" spans="1:32">
      <c r="A46" s="32"/>
      <c r="B46" s="64"/>
      <c r="C46" s="65"/>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c r="AF46" s="32"/>
    </row>
    <row r="47" spans="1:32">
      <c r="A47" s="32"/>
      <c r="B47" s="64"/>
      <c r="C47" s="65"/>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row>
    <row r="48" spans="1:32">
      <c r="A48" s="32"/>
      <c r="B48" s="64"/>
      <c r="C48" s="65"/>
      <c r="D48" s="32"/>
      <c r="E48" s="32"/>
      <c r="F48" s="32"/>
      <c r="G48" s="32"/>
      <c r="H48" s="32"/>
      <c r="I48" s="32"/>
      <c r="J48" s="32"/>
      <c r="K48" s="32"/>
      <c r="L48" s="32"/>
      <c r="M48" s="32"/>
      <c r="N48" s="32"/>
      <c r="O48" s="32"/>
      <c r="P48" s="32"/>
      <c r="Q48" s="32"/>
      <c r="R48" s="32"/>
      <c r="S48" s="32"/>
      <c r="T48" s="32"/>
      <c r="U48" s="32"/>
      <c r="V48" s="32"/>
      <c r="W48" s="32"/>
      <c r="X48" s="32"/>
      <c r="Y48" s="32"/>
      <c r="Z48" s="32"/>
      <c r="AA48" s="32"/>
      <c r="AB48" s="32"/>
      <c r="AC48" s="32"/>
      <c r="AD48" s="32"/>
      <c r="AE48" s="32"/>
      <c r="AF48" s="32"/>
    </row>
    <row r="49" spans="1:32">
      <c r="A49" s="32"/>
      <c r="B49" s="64"/>
      <c r="C49" s="65"/>
      <c r="D49" s="32"/>
      <c r="E49" s="32"/>
      <c r="F49" s="32"/>
      <c r="G49" s="32"/>
      <c r="H49" s="32"/>
      <c r="I49" s="32"/>
      <c r="J49" s="32"/>
      <c r="K49" s="32"/>
      <c r="L49" s="32"/>
      <c r="M49" s="32"/>
      <c r="N49" s="32"/>
      <c r="O49" s="32"/>
      <c r="P49" s="32"/>
      <c r="Q49" s="32"/>
      <c r="R49" s="32"/>
      <c r="S49" s="32"/>
      <c r="T49" s="32"/>
      <c r="U49" s="32"/>
      <c r="V49" s="32"/>
      <c r="W49" s="32"/>
      <c r="X49" s="32"/>
      <c r="Y49" s="32"/>
      <c r="Z49" s="32"/>
      <c r="AA49" s="32"/>
      <c r="AB49" s="32"/>
      <c r="AC49" s="32"/>
      <c r="AD49" s="32"/>
      <c r="AE49" s="32"/>
      <c r="AF49" s="32"/>
    </row>
    <row r="50" spans="1:32">
      <c r="A50" s="32"/>
      <c r="B50" s="64"/>
      <c r="C50" s="65"/>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c r="AE50" s="32"/>
      <c r="AF50" s="32"/>
    </row>
    <row r="51" spans="1:32">
      <c r="A51" s="32"/>
      <c r="B51" s="64"/>
      <c r="C51" s="65"/>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row>
    <row r="52" spans="1:32">
      <c r="A52" s="32"/>
      <c r="B52" s="64"/>
      <c r="C52" s="65"/>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row>
    <row r="53" spans="1:32">
      <c r="A53" s="32"/>
      <c r="B53" s="64"/>
      <c r="C53" s="65"/>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row>
    <row r="54" spans="1:32">
      <c r="A54" s="32"/>
      <c r="B54" s="64"/>
      <c r="C54" s="65"/>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row>
    <row r="55" spans="1:32">
      <c r="A55" s="32"/>
      <c r="B55" s="64"/>
      <c r="C55" s="65"/>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row>
    <row r="56" spans="1:32">
      <c r="A56" s="32"/>
      <c r="B56" s="64"/>
      <c r="C56" s="65"/>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row>
    <row r="57" spans="1:32">
      <c r="A57" s="32"/>
      <c r="B57" s="64"/>
      <c r="C57" s="65"/>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c r="AE57" s="32"/>
      <c r="AF57" s="32"/>
    </row>
    <row r="58" spans="1:32">
      <c r="A58" s="32"/>
      <c r="B58" s="64"/>
      <c r="C58" s="65"/>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row>
  </sheetData>
  <mergeCells count="2">
    <mergeCell ref="B2:E2"/>
    <mergeCell ref="B32:E32"/>
  </mergeCells>
  <hyperlinks>
    <hyperlink ref="C5" location="'2- 5510ASKGİTME(666)(AY30)'!A1" display="5510 S.K. TABİ KAMU GÖREVLİSİNİN ASKERE GİTMESİ" xr:uid="{00000000-0004-0000-0000-000000000000}"/>
    <hyperlink ref="C6" location="'3- 5510MSE(666)(ay30gündeğil)'!A1" display="5510 S.K. TABİ KAMU GÖREVLİSİNİN MEMURİYETİNİN SONA ERMESİ " xr:uid="{00000000-0004-0000-0000-000001000000}"/>
    <hyperlink ref="C7" location="'4- 5510ASKGİTME(666)AY30DĞL'!A1" display="5510 S.K. TABİ KAMU GÖREVLİSİNİN ASKERE GİTMESİ" xr:uid="{00000000-0004-0000-0000-000002000000}"/>
    <hyperlink ref="C8" location="'5- 5510MSonEr (666)(ay30gün)'!A1" display="5510 S.K. TABİ KAMU GÖREVLİSİNİN MEMURİYETİNİN SONA ERMESİ " xr:uid="{00000000-0004-0000-0000-000003000000}"/>
    <hyperlink ref="C9" location="'6- 5510ASGİTME(666)AY30'!A1" display="5510 S.K. TABİ KAMU GÖREVLİSİNİN ASKERE GİTMESİ" xr:uid="{00000000-0004-0000-0000-000004000000}"/>
    <hyperlink ref="C10" location="'7- 5510MSonEr(666)ay30gündğ)'!A1" display="5510 S.K. TABİ KAMU GÖREVLİSİNİN MEMURİYETİNİN SONA ERMESİ " xr:uid="{00000000-0004-0000-0000-000005000000}"/>
    <hyperlink ref="C11" location="'8- 5510ASGİTME(666)AY30DĞL'!A1" display="5510 S.K. TABİ KAMU GÖREVLİSİNİN ASKERE GİTMESİ" xr:uid="{00000000-0004-0000-0000-000006000000}"/>
    <hyperlink ref="C12" location="'9- 5510AYLKSZİZN666AY30'!A1" display="5510 S.K. TABİ KAMU GÖREVLİSİNİN AYLIKSIZ İZNE AYRILMASI" xr:uid="{00000000-0004-0000-0000-000007000000}"/>
    <hyperlink ref="C15" location="'12- 5510ASGİT666AY30DĞL'!A1" display="5510 S.K. TABİ KAMU GÖREVLİSİNİN ASKERE GİTMESİ  " xr:uid="{00000000-0004-0000-0000-000008000000}"/>
    <hyperlink ref="C16" location="'13- 5510AYLKSZİZN666AY30'!A1" display="5510 S.K. TABİ KAMU GÖREVLİSİNİN AYLIKSIZ İZNE AYRILMASI" xr:uid="{00000000-0004-0000-0000-000009000000}"/>
    <hyperlink ref="C17" location="'14- 5510ASGİT666AY30'!A1" display="5510 S.K. TABİ KAMU GÖREVLİSİNİN ASKERE GİTMESİ " xr:uid="{00000000-0004-0000-0000-00000A000000}"/>
    <hyperlink ref="C18" location="'15- 5510AYLKSZİZN666AY31'!A1" display="5510 S.K. TABİ KAMU GÖREVLİSİNİN AYLIKSIZ İZNE AYRILMASI" xr:uid="{00000000-0004-0000-0000-00000B000000}"/>
    <hyperlink ref="C19" location="'16- 5510ASGİT666AY30DĞL'!A1" display="5510 S.K. TABİ KAMU GÖREVLİSİNİN ASKERE GİTMESİ " xr:uid="{00000000-0004-0000-0000-00000C000000}"/>
    <hyperlink ref="C20" location="'17- 5510GRVUZKLŞTRMA'!A1" display="5510 S.K. TABİ KAMU GÖREVLİSİNİN GÖREVDEN UZAKLAŞTIRILMASI " xr:uid="{00000000-0004-0000-0000-00000D000000}"/>
    <hyperlink ref="C21" location="'18- 5510GRVUZKLŞTRMA'!A1" display="5510 S.K. TABİ KAMU GÖREVLİSİNİN GÖREVDEN UZAKLAŞTIRILMASI " xr:uid="{00000000-0004-0000-0000-00000E000000}"/>
    <hyperlink ref="C22" location="'19- 5434MemSonaErmesi(666)'!A1" display="5434 S.K. TABİ KAMU GÖREVLİSİNİN MEMURİYETİNİN SONA ERMESİ " xr:uid="{00000000-0004-0000-0000-00000F000000}"/>
    <hyperlink ref="C23" location="'20- 5434MemSonaErmesi(Dok)'!A1" display="5434 S.K. TABİ KAMU GÖREVLİSİNİN MEMURİYETİNİN SONA ERMESİ " xr:uid="{00000000-0004-0000-0000-000010000000}"/>
    <hyperlink ref="C24" location="'21- 5434 Aylıksız İzin (666)'!A1" display="5434 S.K. TABİ KAMU GÖREVLİSİNİN AYLIKSIZ İZNE AYRILMASI  " xr:uid="{00000000-0004-0000-0000-000011000000}"/>
    <hyperlink ref="C25" location="'22- 5434 Aylıksız İzin (Dok)'!A1" display="5434 S.K. TABİ KAMU GÖREVLİSİNİN AYLIKSIZ İZNE AYRILMASI  " xr:uid="{00000000-0004-0000-0000-000012000000}"/>
    <hyperlink ref="C26" location="'23- 5434 GÖREVDEN UZAK. (666)'!A1" display="5434 S.K. TABİ KAMU GÖREVLİSİNİN GÖREVDEN UZAKLAŞTIRILMASI" xr:uid="{00000000-0004-0000-0000-000013000000}"/>
    <hyperlink ref="C27" location="'24- 5434 GÖREVDEN UZAK. (dok)'!A1" display="5434 S.K. TABİ KAMU GÖREVLİSİNİN GÖREVDEN UZAKLAŞTIRILMASI" xr:uid="{00000000-0004-0000-0000-000014000000}"/>
    <hyperlink ref="C13" location="'10- 5510ASGİT666AY30'!A1" display="5510 S.K. TABİ KAMU GÖREVLİSİNİN ASKERE GİTMESİ " xr:uid="{00000000-0004-0000-0000-000015000000}"/>
    <hyperlink ref="C14" location="'11- 5510AYLKSZİZN666AY30DĞL'!A1" display="5510 S.K. TABİ KAMU GÖREVLİSİNİN AYLIKSIZ İZNE AYRILMASI" xr:uid="{00000000-0004-0000-0000-000016000000}"/>
    <hyperlink ref="C4" location="'1- 5510MSonEr(666)(ay30gün)'!A1" display="5510 S.K. TABİ KAMU GÖREVLİSİNİN MEMURİYETİNİN SONA ERMESİ " xr:uid="{00000000-0004-0000-0000-000017000000}"/>
  </hyperlinks>
  <pageMargins left="0.7" right="0.7" top="0.75" bottom="0.75" header="0.3" footer="0.3"/>
  <pageSetup paperSize="9" orientation="portrait" horizontalDpi="4294967294" vertic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I65"/>
  <sheetViews>
    <sheetView zoomScale="90" zoomScaleNormal="90" workbookViewId="0">
      <selection activeCell="N68" sqref="N68"/>
    </sheetView>
  </sheetViews>
  <sheetFormatPr defaultRowHeight="15"/>
  <cols>
    <col min="3" max="3" width="17.28515625" customWidth="1"/>
    <col min="7" max="7" width="11.140625" customWidth="1"/>
    <col min="13" max="14" width="6.85546875" customWidth="1"/>
    <col min="15" max="15" width="10.85546875" customWidth="1"/>
    <col min="16" max="16" width="10.140625" customWidth="1"/>
    <col min="17" max="17" width="13.85546875" customWidth="1"/>
    <col min="18" max="18" width="12.5703125" customWidth="1"/>
    <col min="19" max="19" width="2.5703125" customWidth="1"/>
    <col min="20" max="20" width="6" customWidth="1"/>
    <col min="21" max="21" width="8.42578125" customWidth="1"/>
    <col min="22" max="22" width="9.140625" customWidth="1"/>
    <col min="23" max="24" width="6" customWidth="1"/>
  </cols>
  <sheetData>
    <row r="1" spans="1:35" ht="42.6" customHeight="1">
      <c r="A1" s="216" t="s">
        <v>160</v>
      </c>
      <c r="B1" s="217"/>
      <c r="C1" s="217"/>
      <c r="D1" s="217"/>
      <c r="E1" s="217"/>
      <c r="F1" s="217"/>
      <c r="G1" s="217"/>
      <c r="H1" s="217"/>
      <c r="I1" s="217"/>
      <c r="J1" s="217"/>
      <c r="K1" s="217"/>
      <c r="L1" s="217"/>
      <c r="M1" s="217"/>
      <c r="N1" s="217"/>
      <c r="O1" s="217"/>
      <c r="P1" s="217"/>
      <c r="Q1" s="217"/>
      <c r="R1" s="217"/>
      <c r="S1" s="218"/>
      <c r="T1" s="40"/>
      <c r="U1" s="136" t="s">
        <v>166</v>
      </c>
      <c r="V1" s="136"/>
      <c r="W1" s="40"/>
      <c r="X1" s="40"/>
      <c r="Y1" s="40"/>
      <c r="Z1" s="40"/>
      <c r="AA1" s="40"/>
      <c r="AB1" s="40"/>
      <c r="AC1" s="40"/>
      <c r="AD1" s="40"/>
      <c r="AE1" s="40"/>
      <c r="AF1" s="40"/>
      <c r="AG1" s="40"/>
      <c r="AH1" s="40"/>
      <c r="AI1" s="40"/>
    </row>
    <row r="2" spans="1:35" ht="28.5" customHeight="1" thickBot="1">
      <c r="A2" s="213" t="s">
        <v>146</v>
      </c>
      <c r="B2" s="214"/>
      <c r="C2" s="214"/>
      <c r="D2" s="214"/>
      <c r="E2" s="214"/>
      <c r="F2" s="214"/>
      <c r="G2" s="214"/>
      <c r="H2" s="214"/>
      <c r="I2" s="214"/>
      <c r="J2" s="214"/>
      <c r="K2" s="214"/>
      <c r="L2" s="214"/>
      <c r="M2" s="214"/>
      <c r="N2" s="214"/>
      <c r="O2" s="214"/>
      <c r="P2" s="214"/>
      <c r="Q2" s="214"/>
      <c r="R2" s="214"/>
      <c r="S2" s="215"/>
      <c r="T2" s="40"/>
      <c r="U2" s="40"/>
      <c r="V2" s="40"/>
      <c r="W2" s="40"/>
      <c r="X2" s="40"/>
      <c r="Y2" s="40"/>
      <c r="Z2" s="40"/>
      <c r="AA2" s="40"/>
      <c r="AB2" s="40"/>
      <c r="AC2" s="40"/>
      <c r="AD2" s="40"/>
      <c r="AE2" s="40"/>
      <c r="AF2" s="40"/>
      <c r="AG2" s="40"/>
      <c r="AH2" s="40"/>
      <c r="AI2" s="40"/>
    </row>
    <row r="3" spans="1:35" ht="28.5" customHeight="1">
      <c r="A3" s="63"/>
      <c r="B3" s="63"/>
      <c r="C3" s="63"/>
      <c r="D3" s="63"/>
      <c r="E3" s="63"/>
      <c r="F3" s="63"/>
      <c r="G3" s="63"/>
      <c r="H3" s="63"/>
      <c r="I3" s="63"/>
      <c r="J3" s="63"/>
      <c r="K3" s="63"/>
      <c r="L3" s="63"/>
      <c r="M3" s="63"/>
      <c r="N3" s="63"/>
      <c r="O3" s="63"/>
      <c r="P3" s="63"/>
      <c r="Q3" s="63"/>
      <c r="R3" s="63"/>
      <c r="S3" s="63"/>
      <c r="T3" s="40"/>
      <c r="U3" s="40"/>
      <c r="V3" s="40"/>
      <c r="W3" s="40"/>
      <c r="X3" s="40"/>
      <c r="Y3" s="40"/>
      <c r="Z3" s="40"/>
      <c r="AA3" s="40"/>
      <c r="AB3" s="40"/>
      <c r="AC3" s="40"/>
      <c r="AD3" s="40"/>
      <c r="AE3" s="40"/>
      <c r="AF3" s="40"/>
      <c r="AG3" s="40"/>
      <c r="AH3" s="40"/>
      <c r="AI3" s="40"/>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47"/>
      <c r="P5" s="147"/>
      <c r="Q5" s="147"/>
      <c r="R5" s="147"/>
      <c r="S5" s="147"/>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45231</v>
      </c>
      <c r="K10" s="120"/>
      <c r="L10" s="120"/>
      <c r="M10" s="120"/>
      <c r="N10" s="255"/>
      <c r="O10" s="150"/>
      <c r="P10" s="242"/>
      <c r="Q10" s="242"/>
      <c r="R10" s="242"/>
      <c r="S10" s="151"/>
    </row>
    <row r="11" spans="1:35" ht="15" customHeight="1">
      <c r="A11" s="117" t="s">
        <v>12</v>
      </c>
      <c r="B11" s="117"/>
      <c r="C11" s="117"/>
      <c r="D11" s="134">
        <v>45264</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30</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20</v>
      </c>
      <c r="E14" s="267"/>
      <c r="F14" s="268"/>
      <c r="G14" s="229" t="s">
        <v>43</v>
      </c>
      <c r="H14" s="230"/>
      <c r="I14" s="231"/>
      <c r="J14" s="266">
        <f>D14</f>
        <v>20</v>
      </c>
      <c r="K14" s="267"/>
      <c r="L14" s="267"/>
      <c r="M14" s="268"/>
      <c r="N14" s="255"/>
      <c r="O14" s="150"/>
      <c r="P14" s="242"/>
      <c r="Q14" s="242"/>
      <c r="R14" s="242"/>
      <c r="S14" s="151"/>
    </row>
    <row r="15" spans="1:35" ht="15" customHeight="1">
      <c r="A15" s="229" t="s">
        <v>62</v>
      </c>
      <c r="B15" s="230"/>
      <c r="C15" s="231"/>
      <c r="D15" s="266">
        <f>D13-D14</f>
        <v>10</v>
      </c>
      <c r="E15" s="267"/>
      <c r="F15" s="268"/>
      <c r="G15" s="229" t="s">
        <v>62</v>
      </c>
      <c r="H15" s="230"/>
      <c r="I15" s="231"/>
      <c r="J15" s="266">
        <f>J13-J14</f>
        <v>10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295" t="s">
        <v>172</v>
      </c>
      <c r="B17" s="296"/>
      <c r="C17" s="297"/>
      <c r="D17" s="269">
        <f>G43*100/11</f>
        <v>17084.272727272728</v>
      </c>
      <c r="E17" s="298"/>
      <c r="F17" s="290"/>
      <c r="G17" s="266"/>
      <c r="H17" s="267"/>
      <c r="I17" s="268"/>
      <c r="J17" s="276"/>
      <c r="K17" s="277"/>
      <c r="L17" s="277"/>
      <c r="M17" s="278"/>
      <c r="N17" s="255"/>
      <c r="O17" s="150"/>
      <c r="P17" s="242"/>
      <c r="Q17" s="242"/>
      <c r="R17" s="242"/>
      <c r="S17" s="151"/>
    </row>
    <row r="18" spans="1:19" ht="29.25" customHeight="1">
      <c r="A18" s="132" t="s">
        <v>8</v>
      </c>
      <c r="B18" s="132"/>
      <c r="C18" s="132"/>
      <c r="D18" s="133"/>
      <c r="E18" s="133"/>
      <c r="F18" s="133"/>
      <c r="G18" s="133"/>
      <c r="H18" s="133"/>
      <c r="I18" s="133"/>
      <c r="J18" s="133"/>
      <c r="K18" s="133"/>
      <c r="L18" s="133"/>
      <c r="M18" s="133"/>
      <c r="N18" s="256"/>
      <c r="O18" s="145"/>
      <c r="P18" s="243"/>
      <c r="Q18" s="243"/>
      <c r="R18" s="243"/>
      <c r="S18" s="146"/>
    </row>
    <row r="19" spans="1:19" ht="15.75">
      <c r="A19" s="107" t="s">
        <v>15</v>
      </c>
      <c r="B19" s="107"/>
      <c r="C19" s="107"/>
      <c r="D19" s="107"/>
      <c r="E19" s="107"/>
      <c r="F19" s="107"/>
      <c r="G19" s="107"/>
      <c r="H19" s="107"/>
      <c r="I19" s="107"/>
      <c r="J19" s="107"/>
      <c r="K19" s="107"/>
      <c r="L19" s="107"/>
      <c r="M19" s="107"/>
      <c r="N19" s="9"/>
      <c r="O19" s="148"/>
      <c r="P19" s="240"/>
      <c r="Q19" s="240"/>
      <c r="R19" s="240"/>
      <c r="S19" s="149"/>
    </row>
    <row r="20" spans="1:19" ht="15" customHeight="1">
      <c r="A20" s="123"/>
      <c r="B20" s="123"/>
      <c r="C20" s="133"/>
      <c r="D20" s="133"/>
      <c r="E20" s="133"/>
      <c r="F20" s="133"/>
      <c r="G20" s="130" t="s">
        <v>30</v>
      </c>
      <c r="H20" s="174" t="s">
        <v>31</v>
      </c>
      <c r="I20" s="180"/>
      <c r="J20" s="180"/>
      <c r="K20" s="180"/>
      <c r="L20" s="174" t="s">
        <v>32</v>
      </c>
      <c r="M20" s="180"/>
      <c r="N20" s="246"/>
      <c r="O20" s="143"/>
      <c r="P20" s="241"/>
      <c r="Q20" s="241"/>
      <c r="R20" s="241"/>
      <c r="S20" s="144"/>
    </row>
    <row r="21" spans="1:19">
      <c r="A21" s="123"/>
      <c r="B21" s="123"/>
      <c r="C21" s="133"/>
      <c r="D21" s="133"/>
      <c r="E21" s="133"/>
      <c r="F21" s="133"/>
      <c r="G21" s="130"/>
      <c r="H21" s="180"/>
      <c r="I21" s="180"/>
      <c r="J21" s="180"/>
      <c r="K21" s="180"/>
      <c r="L21" s="180"/>
      <c r="M21" s="180"/>
      <c r="N21" s="247"/>
      <c r="O21" s="150"/>
      <c r="P21" s="242"/>
      <c r="Q21" s="242"/>
      <c r="R21" s="242"/>
      <c r="S21" s="151"/>
    </row>
    <row r="22" spans="1:19" ht="30" customHeight="1">
      <c r="A22" s="123"/>
      <c r="B22" s="123"/>
      <c r="C22" s="133"/>
      <c r="D22" s="133"/>
      <c r="E22" s="133"/>
      <c r="F22" s="133"/>
      <c r="G22" s="130"/>
      <c r="H22" s="180"/>
      <c r="I22" s="180"/>
      <c r="J22" s="180"/>
      <c r="K22" s="180"/>
      <c r="L22" s="180"/>
      <c r="M22" s="180"/>
      <c r="N22" s="248"/>
      <c r="O22" s="145"/>
      <c r="P22" s="243"/>
      <c r="Q22" s="243"/>
      <c r="R22" s="243"/>
      <c r="S22" s="146"/>
    </row>
    <row r="23" spans="1:19"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144"/>
    </row>
    <row r="24" spans="1:19"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151"/>
    </row>
    <row r="25" spans="1:19"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151"/>
    </row>
    <row r="28" spans="1:19" ht="15.75">
      <c r="A28" s="123"/>
      <c r="B28" s="123"/>
      <c r="C28" s="173" t="s">
        <v>91</v>
      </c>
      <c r="D28" s="173"/>
      <c r="E28" s="173"/>
      <c r="F28" s="173"/>
      <c r="G28" s="41">
        <v>1158.77</v>
      </c>
      <c r="H28" s="172">
        <f>G28</f>
        <v>1158.77</v>
      </c>
      <c r="I28" s="172"/>
      <c r="J28" s="172"/>
      <c r="K28" s="172"/>
      <c r="L28" s="172">
        <f t="shared" si="1"/>
        <v>0</v>
      </c>
      <c r="M28" s="172"/>
      <c r="N28" s="250"/>
      <c r="O28" s="150"/>
      <c r="P28" s="242"/>
      <c r="Q28" s="242"/>
      <c r="R28" s="242"/>
      <c r="S28" s="151"/>
    </row>
    <row r="29" spans="1:19"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151"/>
    </row>
    <row r="30" spans="1:19" ht="15.75">
      <c r="A30" s="123"/>
      <c r="B30" s="123"/>
      <c r="C30" s="117" t="s">
        <v>98</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22</v>
      </c>
      <c r="D31" s="117"/>
      <c r="E31" s="117"/>
      <c r="F31" s="117"/>
      <c r="G31" s="41">
        <v>0</v>
      </c>
      <c r="H31" s="172">
        <f>G31</f>
        <v>0</v>
      </c>
      <c r="I31" s="172"/>
      <c r="J31" s="172"/>
      <c r="K31" s="172"/>
      <c r="L31" s="172">
        <f t="shared" si="1"/>
        <v>0</v>
      </c>
      <c r="M31" s="172"/>
      <c r="N31" s="250"/>
      <c r="O31" s="150"/>
      <c r="P31" s="242"/>
      <c r="Q31" s="242"/>
      <c r="R31" s="242"/>
      <c r="S31" s="151"/>
    </row>
    <row r="32" spans="1:19"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151"/>
    </row>
    <row r="33" spans="1:24" ht="15.75">
      <c r="A33" s="123"/>
      <c r="B33" s="123"/>
      <c r="C33" s="117" t="s">
        <v>24</v>
      </c>
      <c r="D33" s="117"/>
      <c r="E33" s="117"/>
      <c r="F33" s="117"/>
      <c r="G33" s="41">
        <v>21987.5</v>
      </c>
      <c r="H33" s="172">
        <f t="shared" si="0"/>
        <v>14658.333333333332</v>
      </c>
      <c r="I33" s="172"/>
      <c r="J33" s="172"/>
      <c r="K33" s="172"/>
      <c r="L33" s="172">
        <f t="shared" si="1"/>
        <v>7329.1666666666679</v>
      </c>
      <c r="M33" s="172"/>
      <c r="N33" s="250"/>
      <c r="O33" s="150"/>
      <c r="P33" s="242"/>
      <c r="Q33" s="242"/>
      <c r="R33" s="242"/>
      <c r="S33" s="151"/>
    </row>
    <row r="34" spans="1:24" ht="15.75">
      <c r="A34" s="123"/>
      <c r="B34" s="123"/>
      <c r="C34" s="117" t="s">
        <v>25</v>
      </c>
      <c r="D34" s="117"/>
      <c r="E34" s="117"/>
      <c r="F34" s="117"/>
      <c r="G34" s="41">
        <v>11457.67</v>
      </c>
      <c r="H34" s="172">
        <f t="shared" si="0"/>
        <v>7638.4466666666667</v>
      </c>
      <c r="I34" s="172"/>
      <c r="J34" s="172"/>
      <c r="K34" s="172"/>
      <c r="L34" s="172">
        <f t="shared" si="1"/>
        <v>3819.2233333333334</v>
      </c>
      <c r="M34" s="172"/>
      <c r="N34" s="250"/>
      <c r="O34" s="150"/>
      <c r="P34" s="242"/>
      <c r="Q34" s="242"/>
      <c r="R34" s="242"/>
      <c r="S34" s="151"/>
    </row>
    <row r="35" spans="1:24"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151"/>
    </row>
    <row r="38" spans="1:24" ht="15.75">
      <c r="A38" s="123"/>
      <c r="B38" s="123"/>
      <c r="C38" s="117" t="s">
        <v>51</v>
      </c>
      <c r="D38" s="117"/>
      <c r="E38" s="117"/>
      <c r="F38" s="117"/>
      <c r="G38" s="41">
        <v>8138.89</v>
      </c>
      <c r="H38" s="172">
        <f t="shared" si="0"/>
        <v>5425.9266666666663</v>
      </c>
      <c r="I38" s="172"/>
      <c r="J38" s="172"/>
      <c r="K38" s="172"/>
      <c r="L38" s="172">
        <f t="shared" si="1"/>
        <v>2712.963333333334</v>
      </c>
      <c r="M38" s="172"/>
      <c r="N38" s="250"/>
      <c r="O38" s="150"/>
      <c r="P38" s="242"/>
      <c r="Q38" s="242"/>
      <c r="R38" s="242"/>
      <c r="S38" s="151"/>
    </row>
    <row r="39" spans="1:24"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151"/>
    </row>
    <row r="40" spans="1:24" ht="18.75">
      <c r="A40" s="261" t="s">
        <v>33</v>
      </c>
      <c r="B40" s="262"/>
      <c r="C40" s="266"/>
      <c r="D40" s="267"/>
      <c r="E40" s="267"/>
      <c r="F40" s="268"/>
      <c r="G40" s="41">
        <f>SUM(G23:G39)</f>
        <v>43380.08</v>
      </c>
      <c r="H40" s="269">
        <f>SUM(H23:K39)</f>
        <v>29518.726666666666</v>
      </c>
      <c r="I40" s="267"/>
      <c r="J40" s="267"/>
      <c r="K40" s="268"/>
      <c r="L40" s="223">
        <f>G40-H40</f>
        <v>13861.353333333336</v>
      </c>
      <c r="M40" s="223"/>
      <c r="N40" s="18">
        <v>1</v>
      </c>
      <c r="O40" s="150"/>
      <c r="P40" s="242"/>
      <c r="Q40" s="242"/>
      <c r="R40" s="242"/>
      <c r="S40" s="151"/>
    </row>
    <row r="41" spans="1:24" ht="15.75">
      <c r="A41" s="107" t="s">
        <v>39</v>
      </c>
      <c r="B41" s="107"/>
      <c r="C41" s="107"/>
      <c r="D41" s="107"/>
      <c r="E41" s="107"/>
      <c r="F41" s="107"/>
      <c r="G41" s="107"/>
      <c r="H41" s="107"/>
      <c r="I41" s="107"/>
      <c r="J41" s="107"/>
      <c r="K41" s="107"/>
      <c r="L41" s="107"/>
      <c r="M41" s="107"/>
      <c r="N41" s="9"/>
      <c r="O41" s="145"/>
      <c r="P41" s="243"/>
      <c r="Q41" s="243"/>
      <c r="R41" s="243"/>
      <c r="S41" s="146"/>
    </row>
    <row r="42" spans="1:24" ht="90.75" customHeight="1">
      <c r="A42" s="123"/>
      <c r="B42" s="123"/>
      <c r="C42" s="270" t="s">
        <v>35</v>
      </c>
      <c r="D42" s="271"/>
      <c r="E42" s="271"/>
      <c r="F42" s="272"/>
      <c r="G42" s="46" t="s">
        <v>36</v>
      </c>
      <c r="H42" s="273" t="s">
        <v>37</v>
      </c>
      <c r="I42" s="274"/>
      <c r="J42" s="274"/>
      <c r="K42" s="275"/>
      <c r="L42" s="273" t="s">
        <v>38</v>
      </c>
      <c r="M42" s="275"/>
      <c r="N42" s="50"/>
      <c r="O42" s="46" t="s">
        <v>67</v>
      </c>
      <c r="P42" s="46" t="s">
        <v>66</v>
      </c>
      <c r="Q42" s="46" t="s">
        <v>68</v>
      </c>
      <c r="R42" s="46" t="s">
        <v>56</v>
      </c>
      <c r="S42" s="299"/>
    </row>
    <row r="43" spans="1:24" ht="15" customHeight="1">
      <c r="A43" s="114" t="s">
        <v>96</v>
      </c>
      <c r="B43" s="114"/>
      <c r="C43" s="173" t="s">
        <v>84</v>
      </c>
      <c r="D43" s="173"/>
      <c r="E43" s="173"/>
      <c r="F43" s="173"/>
      <c r="G43" s="47">
        <v>1879.27</v>
      </c>
      <c r="H43" s="258">
        <f>$G43/$J$13*$J$14</f>
        <v>1252.8466666666666</v>
      </c>
      <c r="I43" s="259"/>
      <c r="J43" s="259"/>
      <c r="K43" s="260"/>
      <c r="L43" s="258">
        <f>G43-H43</f>
        <v>626.4233333333334</v>
      </c>
      <c r="M43" s="260"/>
      <c r="N43" s="249"/>
      <c r="O43" s="302">
        <f>D17/J13*J15</f>
        <v>5694.757575757576</v>
      </c>
      <c r="P43" s="302">
        <f>O43/100*12</f>
        <v>683.37090909090921</v>
      </c>
      <c r="Q43" s="302">
        <f>(L43+L44)-(P43)</f>
        <v>370.15909090909099</v>
      </c>
      <c r="R43" s="302">
        <f>L45+L46</f>
        <v>797.26333333333332</v>
      </c>
      <c r="S43" s="300"/>
    </row>
    <row r="44" spans="1:24" ht="15.75">
      <c r="A44" s="114"/>
      <c r="B44" s="114"/>
      <c r="C44" s="173" t="s">
        <v>83</v>
      </c>
      <c r="D44" s="173"/>
      <c r="E44" s="173"/>
      <c r="F44" s="173"/>
      <c r="G44" s="47">
        <v>1281.32</v>
      </c>
      <c r="H44" s="258">
        <f t="shared" ref="H44:H46" si="2">$G44/$J$13*$J$14</f>
        <v>854.21333333333325</v>
      </c>
      <c r="I44" s="259"/>
      <c r="J44" s="259"/>
      <c r="K44" s="260"/>
      <c r="L44" s="258">
        <f t="shared" ref="L44:L46" si="3">G44-H44</f>
        <v>427.10666666666668</v>
      </c>
      <c r="M44" s="260"/>
      <c r="N44" s="250"/>
      <c r="O44" s="303"/>
      <c r="P44" s="303"/>
      <c r="Q44" s="303"/>
      <c r="R44" s="303"/>
      <c r="S44" s="300"/>
    </row>
    <row r="45" spans="1:24" ht="15" customHeight="1">
      <c r="A45" s="114"/>
      <c r="B45" s="114"/>
      <c r="C45" s="173" t="s">
        <v>85</v>
      </c>
      <c r="D45" s="173"/>
      <c r="E45" s="173"/>
      <c r="F45" s="173"/>
      <c r="G45" s="47">
        <v>1537.58</v>
      </c>
      <c r="H45" s="258">
        <f t="shared" si="2"/>
        <v>1025.0533333333333</v>
      </c>
      <c r="I45" s="259"/>
      <c r="J45" s="259"/>
      <c r="K45" s="260"/>
      <c r="L45" s="258">
        <f t="shared" si="3"/>
        <v>512.52666666666664</v>
      </c>
      <c r="M45" s="260"/>
      <c r="N45" s="250"/>
      <c r="O45" s="303"/>
      <c r="P45" s="303"/>
      <c r="Q45" s="303"/>
      <c r="R45" s="303"/>
      <c r="S45" s="300"/>
      <c r="T45" s="8"/>
      <c r="U45" s="8"/>
      <c r="V45" s="8"/>
      <c r="W45" s="8"/>
      <c r="X45" s="8"/>
    </row>
    <row r="46" spans="1:24" ht="15" customHeight="1">
      <c r="A46" s="114"/>
      <c r="B46" s="114"/>
      <c r="C46" s="173" t="s">
        <v>82</v>
      </c>
      <c r="D46" s="173"/>
      <c r="E46" s="173"/>
      <c r="F46" s="173"/>
      <c r="G46" s="47">
        <v>854.21</v>
      </c>
      <c r="H46" s="258">
        <f t="shared" si="2"/>
        <v>569.47333333333336</v>
      </c>
      <c r="I46" s="259"/>
      <c r="J46" s="259"/>
      <c r="K46" s="260"/>
      <c r="L46" s="258">
        <f t="shared" si="3"/>
        <v>284.73666666666668</v>
      </c>
      <c r="M46" s="260"/>
      <c r="N46" s="250"/>
      <c r="O46" s="304"/>
      <c r="P46" s="304"/>
      <c r="Q46" s="304"/>
      <c r="R46" s="304"/>
      <c r="S46" s="301"/>
      <c r="T46" s="8"/>
      <c r="U46" s="8"/>
      <c r="V46" s="8"/>
      <c r="W46" s="8"/>
      <c r="X46" s="8"/>
    </row>
    <row r="47" spans="1:24" ht="15.75">
      <c r="A47" s="261" t="s">
        <v>33</v>
      </c>
      <c r="B47" s="262"/>
      <c r="C47" s="263"/>
      <c r="D47" s="264"/>
      <c r="E47" s="264"/>
      <c r="F47" s="265"/>
      <c r="G47" s="47"/>
      <c r="H47" s="258"/>
      <c r="I47" s="259"/>
      <c r="J47" s="259"/>
      <c r="K47" s="260"/>
      <c r="L47" s="258">
        <f>SUM(L43:M46)</f>
        <v>1850.7933333333335</v>
      </c>
      <c r="M47" s="260"/>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106" t="s">
        <v>100</v>
      </c>
      <c r="I49" s="106"/>
      <c r="J49" s="106"/>
      <c r="K49" s="106"/>
      <c r="L49" s="106" t="s">
        <v>48</v>
      </c>
      <c r="M49" s="106"/>
      <c r="N49" s="252"/>
      <c r="O49" s="150"/>
      <c r="P49" s="242"/>
      <c r="Q49" s="242"/>
      <c r="R49" s="242"/>
      <c r="S49" s="151"/>
    </row>
    <row r="50" spans="1:19" ht="66.75" customHeight="1">
      <c r="A50" s="123"/>
      <c r="B50" s="123"/>
      <c r="C50" s="125"/>
      <c r="D50" s="125"/>
      <c r="E50" s="125"/>
      <c r="F50" s="125"/>
      <c r="G50" s="106"/>
      <c r="H50" s="106"/>
      <c r="I50" s="106"/>
      <c r="J50" s="106"/>
      <c r="K50" s="106"/>
      <c r="L50" s="106"/>
      <c r="M50" s="106"/>
      <c r="N50" s="253"/>
      <c r="O50" s="150"/>
      <c r="P50" s="242"/>
      <c r="Q50" s="242"/>
      <c r="R50" s="242"/>
      <c r="S50" s="151"/>
    </row>
    <row r="51" spans="1:19" ht="15.75">
      <c r="A51" s="123"/>
      <c r="B51" s="123"/>
      <c r="C51" s="117" t="s">
        <v>49</v>
      </c>
      <c r="D51" s="117"/>
      <c r="E51" s="117"/>
      <c r="F51" s="117"/>
      <c r="G51" s="48">
        <v>3010.38</v>
      </c>
      <c r="H51" s="172">
        <f>(J12/D13*D14)-(D12)</f>
        <v>1246.7666666666664</v>
      </c>
      <c r="I51" s="172"/>
      <c r="J51" s="172"/>
      <c r="K51" s="172"/>
      <c r="L51" s="172">
        <f>IF(H51&lt;=0,G51,G51-H51)</f>
        <v>1763.6133333333337</v>
      </c>
      <c r="M51" s="172"/>
      <c r="N51" s="249"/>
      <c r="O51" s="150"/>
      <c r="P51" s="242"/>
      <c r="Q51" s="242"/>
      <c r="R51" s="242"/>
      <c r="S51" s="151"/>
    </row>
    <row r="52" spans="1:19" ht="15.75">
      <c r="A52" s="123"/>
      <c r="B52" s="123"/>
      <c r="C52" s="117" t="s">
        <v>50</v>
      </c>
      <c r="D52" s="117"/>
      <c r="E52" s="117"/>
      <c r="F52" s="117"/>
      <c r="G52" s="48">
        <v>213.81</v>
      </c>
      <c r="H52" s="172">
        <f>G52</f>
        <v>213.81</v>
      </c>
      <c r="I52" s="172"/>
      <c r="J52" s="172"/>
      <c r="K52" s="172"/>
      <c r="L52" s="172">
        <f>G52-H52</f>
        <v>0</v>
      </c>
      <c r="M52" s="172"/>
      <c r="N52" s="251"/>
      <c r="O52" s="150"/>
      <c r="P52" s="242"/>
      <c r="Q52" s="242"/>
      <c r="R52" s="242"/>
      <c r="S52" s="151"/>
    </row>
    <row r="53" spans="1:19" ht="18.75">
      <c r="A53" s="119" t="s">
        <v>33</v>
      </c>
      <c r="B53" s="119"/>
      <c r="C53" s="120"/>
      <c r="D53" s="120"/>
      <c r="E53" s="120"/>
      <c r="F53" s="120"/>
      <c r="G53" s="48"/>
      <c r="H53" s="172"/>
      <c r="I53" s="172"/>
      <c r="J53" s="172"/>
      <c r="K53" s="172"/>
      <c r="L53" s="223">
        <f>SUM(L51+L52)</f>
        <v>1763.6133333333337</v>
      </c>
      <c r="M53" s="223"/>
      <c r="N53" s="18">
        <v>3</v>
      </c>
      <c r="O53" s="150"/>
      <c r="P53" s="242"/>
      <c r="Q53" s="242"/>
      <c r="R53" s="242"/>
      <c r="S53" s="151"/>
    </row>
    <row r="54" spans="1:19" ht="18.75" customHeight="1">
      <c r="A54" s="107" t="s">
        <v>93</v>
      </c>
      <c r="B54" s="107"/>
      <c r="C54" s="107"/>
      <c r="D54" s="107"/>
      <c r="E54" s="107"/>
      <c r="F54" s="107"/>
      <c r="G54" s="107"/>
      <c r="H54" s="107"/>
      <c r="I54" s="107"/>
      <c r="J54" s="107"/>
      <c r="K54" s="107"/>
      <c r="L54" s="107"/>
      <c r="M54" s="107"/>
      <c r="N54" s="39"/>
      <c r="O54" s="150"/>
      <c r="P54" s="242"/>
      <c r="Q54" s="242"/>
      <c r="R54" s="242"/>
      <c r="S54" s="151"/>
    </row>
    <row r="55" spans="1:19" ht="14.45" customHeight="1">
      <c r="A55" s="123" t="s">
        <v>99</v>
      </c>
      <c r="B55" s="123"/>
      <c r="C55" s="194" t="s">
        <v>54</v>
      </c>
      <c r="D55" s="195"/>
      <c r="E55" s="195"/>
      <c r="F55" s="195"/>
      <c r="G55" s="126">
        <f>L40-L53</f>
        <v>12097.740000000002</v>
      </c>
      <c r="H55" s="126"/>
      <c r="I55" s="126"/>
      <c r="J55" s="126"/>
      <c r="K55" s="126"/>
      <c r="L55" s="126"/>
      <c r="M55" s="126"/>
      <c r="N55" s="181"/>
      <c r="O55" s="150"/>
      <c r="P55" s="242"/>
      <c r="Q55" s="242"/>
      <c r="R55" s="242"/>
      <c r="S55" s="151"/>
    </row>
    <row r="56" spans="1:19" ht="14.45" customHeight="1">
      <c r="A56" s="123"/>
      <c r="B56" s="123"/>
      <c r="C56" s="195"/>
      <c r="D56" s="195"/>
      <c r="E56" s="195"/>
      <c r="F56" s="195"/>
      <c r="G56" s="126"/>
      <c r="H56" s="126"/>
      <c r="I56" s="126"/>
      <c r="J56" s="126"/>
      <c r="K56" s="126"/>
      <c r="L56" s="126"/>
      <c r="M56" s="126"/>
      <c r="N56" s="182"/>
      <c r="O56" s="145"/>
      <c r="P56" s="243"/>
      <c r="Q56" s="243"/>
      <c r="R56" s="243"/>
      <c r="S56" s="146"/>
    </row>
    <row r="59" spans="1:19" ht="141"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110.25"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3" ht="30">
      <c r="A65" s="244"/>
      <c r="B65" s="244"/>
      <c r="C65" s="244"/>
      <c r="D65" s="84"/>
      <c r="E65" s="86"/>
      <c r="F65" s="245"/>
      <c r="G65" s="245"/>
      <c r="H65" s="245"/>
      <c r="I65" s="84"/>
      <c r="J65" s="32"/>
      <c r="K65" s="32"/>
      <c r="L65" s="32"/>
      <c r="M65" s="32"/>
    </row>
  </sheetData>
  <mergeCells count="195">
    <mergeCell ref="A59:S59"/>
    <mergeCell ref="A60:S60"/>
    <mergeCell ref="A61:J61"/>
    <mergeCell ref="K61:S61"/>
    <mergeCell ref="A62:C62"/>
    <mergeCell ref="D62:J62"/>
    <mergeCell ref="K62:N62"/>
    <mergeCell ref="O62:S62"/>
    <mergeCell ref="A63:C63"/>
    <mergeCell ref="D63:J63"/>
    <mergeCell ref="K63:N63"/>
    <mergeCell ref="O63:S63"/>
    <mergeCell ref="A64:C64"/>
    <mergeCell ref="D64:J64"/>
    <mergeCell ref="K64:N64"/>
    <mergeCell ref="O64:S64"/>
    <mergeCell ref="U1:V1"/>
    <mergeCell ref="A65:C65"/>
    <mergeCell ref="F65:H65"/>
    <mergeCell ref="O43:O46"/>
    <mergeCell ref="P43:P46"/>
    <mergeCell ref="Q43:Q46"/>
    <mergeCell ref="R43:R46"/>
    <mergeCell ref="N55:N56"/>
    <mergeCell ref="A53:B53"/>
    <mergeCell ref="C53:F53"/>
    <mergeCell ref="H53:K53"/>
    <mergeCell ref="H49:K50"/>
    <mergeCell ref="A1:S1"/>
    <mergeCell ref="O6:S18"/>
    <mergeCell ref="O47:S56"/>
    <mergeCell ref="N49:N50"/>
    <mergeCell ref="N43:N46"/>
    <mergeCell ref="C44:F44"/>
    <mergeCell ref="H44:K44"/>
    <mergeCell ref="L44:M44"/>
    <mergeCell ref="S42:S46"/>
    <mergeCell ref="C55:F56"/>
    <mergeCell ref="G55:M56"/>
    <mergeCell ref="N51:N52"/>
    <mergeCell ref="A54:M54"/>
    <mergeCell ref="L53:M53"/>
    <mergeCell ref="A55:B56"/>
    <mergeCell ref="A47:B47"/>
    <mergeCell ref="C47:F47"/>
    <mergeCell ref="H47:K47"/>
    <mergeCell ref="L47:M47"/>
    <mergeCell ref="A48:M48"/>
    <mergeCell ref="A2:S2"/>
    <mergeCell ref="A49:B52"/>
    <mergeCell ref="C52:F52"/>
    <mergeCell ref="H52:K52"/>
    <mergeCell ref="L52:M52"/>
    <mergeCell ref="A40:B40"/>
    <mergeCell ref="C40:F40"/>
    <mergeCell ref="H40:K40"/>
    <mergeCell ref="L40:M40"/>
    <mergeCell ref="C49:F50"/>
    <mergeCell ref="G49:G50"/>
    <mergeCell ref="A41:M41"/>
    <mergeCell ref="A42:B42"/>
    <mergeCell ref="C42:F42"/>
    <mergeCell ref="H42:K42"/>
    <mergeCell ref="L42:M42"/>
    <mergeCell ref="A43:B46"/>
    <mergeCell ref="C43:F43"/>
    <mergeCell ref="H43:K43"/>
    <mergeCell ref="L43:M43"/>
    <mergeCell ref="C46:F46"/>
    <mergeCell ref="H46:K46"/>
    <mergeCell ref="L46:M46"/>
    <mergeCell ref="L49:M50"/>
    <mergeCell ref="C33:F33"/>
    <mergeCell ref="H33:K33"/>
    <mergeCell ref="L33:M33"/>
    <mergeCell ref="C34:F34"/>
    <mergeCell ref="H34:K34"/>
    <mergeCell ref="L34:M34"/>
    <mergeCell ref="C51:F51"/>
    <mergeCell ref="H51:K51"/>
    <mergeCell ref="L51:M51"/>
    <mergeCell ref="C45:F45"/>
    <mergeCell ref="H45:K45"/>
    <mergeCell ref="L45:M45"/>
    <mergeCell ref="N23:N39"/>
    <mergeCell ref="O23:S41"/>
    <mergeCell ref="C24:F24"/>
    <mergeCell ref="H24:K24"/>
    <mergeCell ref="L24:M24"/>
    <mergeCell ref="C27:F27"/>
    <mergeCell ref="H27:K27"/>
    <mergeCell ref="L27:M27"/>
    <mergeCell ref="C28:F28"/>
    <mergeCell ref="H28:K28"/>
    <mergeCell ref="L28:M28"/>
    <mergeCell ref="C25:F25"/>
    <mergeCell ref="H25:K25"/>
    <mergeCell ref="L25:M25"/>
    <mergeCell ref="C26:F26"/>
    <mergeCell ref="H26:K26"/>
    <mergeCell ref="L26:M26"/>
    <mergeCell ref="C31:F31"/>
    <mergeCell ref="H31:K31"/>
    <mergeCell ref="L31:M31"/>
    <mergeCell ref="C32:F32"/>
    <mergeCell ref="H32:K32"/>
    <mergeCell ref="L32:M32"/>
    <mergeCell ref="C29:F29"/>
    <mergeCell ref="A23:B39"/>
    <mergeCell ref="C23:F23"/>
    <mergeCell ref="H23:K23"/>
    <mergeCell ref="L23:M23"/>
    <mergeCell ref="C39:F39"/>
    <mergeCell ref="H39:K39"/>
    <mergeCell ref="L39:M39"/>
    <mergeCell ref="C37:F37"/>
    <mergeCell ref="H37:K37"/>
    <mergeCell ref="L37:M37"/>
    <mergeCell ref="C38:F38"/>
    <mergeCell ref="H38:K38"/>
    <mergeCell ref="L38:M38"/>
    <mergeCell ref="H29:K29"/>
    <mergeCell ref="L29:M29"/>
    <mergeCell ref="C30:F30"/>
    <mergeCell ref="H30:K30"/>
    <mergeCell ref="L30:M30"/>
    <mergeCell ref="C35:F35"/>
    <mergeCell ref="H35:K35"/>
    <mergeCell ref="L35:M35"/>
    <mergeCell ref="C36:F36"/>
    <mergeCell ref="H36:K36"/>
    <mergeCell ref="L36:M36"/>
    <mergeCell ref="N20:N22"/>
    <mergeCell ref="O20:S22"/>
    <mergeCell ref="A15:C15"/>
    <mergeCell ref="D15:F15"/>
    <mergeCell ref="G15:I15"/>
    <mergeCell ref="J15:M15"/>
    <mergeCell ref="A16:C16"/>
    <mergeCell ref="D16:F16"/>
    <mergeCell ref="G16:I16"/>
    <mergeCell ref="J16:M16"/>
    <mergeCell ref="A18:C18"/>
    <mergeCell ref="D18:M18"/>
    <mergeCell ref="A19:M19"/>
    <mergeCell ref="A20:B22"/>
    <mergeCell ref="C20:F22"/>
    <mergeCell ref="G20:G22"/>
    <mergeCell ref="H20:K22"/>
    <mergeCell ref="L20:M22"/>
    <mergeCell ref="A14:C14"/>
    <mergeCell ref="D14:F14"/>
    <mergeCell ref="G14:I14"/>
    <mergeCell ref="J14:M14"/>
    <mergeCell ref="A12:C12"/>
    <mergeCell ref="D12:F12"/>
    <mergeCell ref="G12:I12"/>
    <mergeCell ref="J12:M12"/>
    <mergeCell ref="O19:S19"/>
    <mergeCell ref="A7:C7"/>
    <mergeCell ref="D7:F7"/>
    <mergeCell ref="G7:I7"/>
    <mergeCell ref="J7:M7"/>
    <mergeCell ref="A8:C8"/>
    <mergeCell ref="D8:F8"/>
    <mergeCell ref="G8:I8"/>
    <mergeCell ref="J8:M8"/>
    <mergeCell ref="A13:C13"/>
    <mergeCell ref="D13:F13"/>
    <mergeCell ref="G13:I13"/>
    <mergeCell ref="J13:M13"/>
    <mergeCell ref="A4:S4"/>
    <mergeCell ref="A5:M5"/>
    <mergeCell ref="N5:N18"/>
    <mergeCell ref="O5:S5"/>
    <mergeCell ref="A6:C6"/>
    <mergeCell ref="D6:F6"/>
    <mergeCell ref="G6:I6"/>
    <mergeCell ref="J6:M6"/>
    <mergeCell ref="A17:C17"/>
    <mergeCell ref="D17:F17"/>
    <mergeCell ref="G17:I17"/>
    <mergeCell ref="J17:M17"/>
    <mergeCell ref="A11:C11"/>
    <mergeCell ref="D11:F11"/>
    <mergeCell ref="G11:I11"/>
    <mergeCell ref="J11:M11"/>
    <mergeCell ref="A9:C9"/>
    <mergeCell ref="D9:F9"/>
    <mergeCell ref="G9:I9"/>
    <mergeCell ref="J9:M9"/>
    <mergeCell ref="A10:C10"/>
    <mergeCell ref="D10:F10"/>
    <mergeCell ref="G10:I10"/>
    <mergeCell ref="J10:M10"/>
  </mergeCells>
  <hyperlinks>
    <hyperlink ref="U1:V1" location="İÇİNDEKİLER!A1" display="İÇİNDEKİLER" xr:uid="{00000000-0004-0000-0900-000000000000}"/>
  </hyperlinks>
  <pageMargins left="0.7" right="0.7" top="0.75" bottom="0.75" header="0.3" footer="0.3"/>
  <pageSetup paperSize="9" scale="47" orientation="portrait" horizontalDpi="4294967294" verticalDpi="4294967294" r:id="rId1"/>
  <colBreaks count="1" manualBreakCount="1">
    <brk id="19"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I65"/>
  <sheetViews>
    <sheetView zoomScaleNormal="100" workbookViewId="0">
      <selection activeCell="L20" sqref="L20:M22"/>
    </sheetView>
  </sheetViews>
  <sheetFormatPr defaultColWidth="9.140625" defaultRowHeight="15"/>
  <cols>
    <col min="2" max="2" width="7.28515625" customWidth="1"/>
    <col min="3" max="3" width="16.5703125" customWidth="1"/>
    <col min="4" max="4" width="11.42578125" customWidth="1"/>
    <col min="6" max="6" width="8.140625" customWidth="1"/>
    <col min="7" max="7" width="11.140625" customWidth="1"/>
    <col min="10" max="10" width="10.5703125" customWidth="1"/>
    <col min="11" max="11" width="8.7109375" customWidth="1"/>
    <col min="13" max="13" width="6.140625" customWidth="1"/>
    <col min="14" max="14" width="4" customWidth="1"/>
    <col min="15" max="15" width="11.5703125" customWidth="1"/>
    <col min="16" max="16" width="10.5703125" customWidth="1"/>
    <col min="17" max="17" width="13.42578125" customWidth="1"/>
    <col min="18" max="18" width="13.85546875" customWidth="1"/>
    <col min="19" max="19" width="4.42578125" customWidth="1"/>
    <col min="20" max="20" width="6" customWidth="1"/>
    <col min="21" max="21" width="10.42578125" customWidth="1"/>
    <col min="22" max="22" width="8.5703125" customWidth="1"/>
    <col min="23" max="24" width="6" customWidth="1"/>
    <col min="35" max="35" width="19.5703125" customWidth="1"/>
  </cols>
  <sheetData>
    <row r="1" spans="1:35" ht="42.75" customHeight="1">
      <c r="A1" s="305" t="s">
        <v>151</v>
      </c>
      <c r="B1" s="306"/>
      <c r="C1" s="306"/>
      <c r="D1" s="306"/>
      <c r="E1" s="306"/>
      <c r="F1" s="306"/>
      <c r="G1" s="306"/>
      <c r="H1" s="306"/>
      <c r="I1" s="306"/>
      <c r="J1" s="306"/>
      <c r="K1" s="306"/>
      <c r="L1" s="306"/>
      <c r="M1" s="306"/>
      <c r="N1" s="306"/>
      <c r="O1" s="306"/>
      <c r="P1" s="306"/>
      <c r="Q1" s="306"/>
      <c r="R1" s="306"/>
      <c r="S1" s="307"/>
      <c r="T1" s="40"/>
      <c r="U1" s="136" t="s">
        <v>166</v>
      </c>
      <c r="V1" s="136"/>
      <c r="W1" s="40"/>
      <c r="X1" s="40"/>
      <c r="Y1" s="40"/>
      <c r="Z1" s="40"/>
      <c r="AA1" s="40"/>
      <c r="AB1" s="40"/>
      <c r="AC1" s="40"/>
      <c r="AD1" s="40"/>
      <c r="AE1" s="40"/>
      <c r="AF1" s="40"/>
      <c r="AG1" s="40"/>
      <c r="AH1" s="40"/>
      <c r="AI1" s="40"/>
    </row>
    <row r="2" spans="1:35" ht="30" customHeight="1" thickBot="1">
      <c r="A2" s="232" t="s">
        <v>168</v>
      </c>
      <c r="B2" s="233"/>
      <c r="C2" s="233"/>
      <c r="D2" s="233"/>
      <c r="E2" s="233"/>
      <c r="F2" s="233"/>
      <c r="G2" s="233"/>
      <c r="H2" s="233"/>
      <c r="I2" s="233"/>
      <c r="J2" s="233"/>
      <c r="K2" s="233"/>
      <c r="L2" s="233"/>
      <c r="M2" s="233"/>
      <c r="N2" s="233"/>
      <c r="O2" s="233"/>
      <c r="P2" s="233"/>
      <c r="Q2" s="233"/>
      <c r="R2" s="233"/>
      <c r="S2" s="234"/>
      <c r="T2" s="40"/>
      <c r="U2" s="40"/>
      <c r="V2" s="40"/>
      <c r="W2" s="40"/>
      <c r="X2" s="40"/>
      <c r="Y2" s="40"/>
      <c r="Z2" s="40"/>
      <c r="AA2" s="40"/>
      <c r="AB2" s="40"/>
      <c r="AC2" s="40"/>
      <c r="AD2" s="40"/>
      <c r="AE2" s="40"/>
      <c r="AF2" s="40"/>
      <c r="AG2" s="40"/>
      <c r="AH2" s="40"/>
      <c r="AI2" s="40"/>
    </row>
    <row r="3" spans="1:35" ht="23.25">
      <c r="A3" s="62"/>
      <c r="B3" s="62"/>
      <c r="C3" s="62"/>
      <c r="D3" s="62"/>
      <c r="E3" s="62"/>
      <c r="F3" s="62"/>
      <c r="G3" s="62"/>
      <c r="H3" s="62"/>
      <c r="I3" s="62"/>
      <c r="J3" s="62"/>
      <c r="K3" s="62"/>
      <c r="L3" s="62"/>
      <c r="M3" s="62"/>
      <c r="N3" s="62"/>
      <c r="O3" s="62"/>
      <c r="P3" s="62"/>
      <c r="Q3" s="62"/>
      <c r="R3" s="62"/>
      <c r="S3" s="62"/>
      <c r="T3" s="40"/>
      <c r="U3" s="40"/>
      <c r="V3" s="40"/>
      <c r="W3" s="40"/>
      <c r="X3" s="40"/>
      <c r="Y3" s="40"/>
      <c r="Z3" s="40"/>
      <c r="AA3" s="40"/>
      <c r="AB3" s="40"/>
      <c r="AC3" s="40"/>
      <c r="AD3" s="40"/>
      <c r="AE3" s="40"/>
      <c r="AF3" s="40"/>
      <c r="AG3" s="40"/>
      <c r="AH3" s="40"/>
      <c r="AI3" s="40"/>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70"/>
      <c r="P5" s="170"/>
      <c r="Q5" s="170"/>
      <c r="R5" s="170"/>
      <c r="S5" s="170"/>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45231</v>
      </c>
      <c r="K10" s="120"/>
      <c r="L10" s="120"/>
      <c r="M10" s="120"/>
      <c r="N10" s="255"/>
      <c r="O10" s="150"/>
      <c r="P10" s="242"/>
      <c r="Q10" s="242"/>
      <c r="R10" s="242"/>
      <c r="S10" s="151"/>
    </row>
    <row r="11" spans="1:35" ht="15" customHeight="1">
      <c r="A11" s="117" t="s">
        <v>12</v>
      </c>
      <c r="B11" s="117"/>
      <c r="C11" s="117"/>
      <c r="D11" s="134">
        <v>45264</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30</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20</v>
      </c>
      <c r="E14" s="267"/>
      <c r="F14" s="268"/>
      <c r="G14" s="229" t="s">
        <v>43</v>
      </c>
      <c r="H14" s="230"/>
      <c r="I14" s="231"/>
      <c r="J14" s="266">
        <f>D14</f>
        <v>20</v>
      </c>
      <c r="K14" s="267"/>
      <c r="L14" s="267"/>
      <c r="M14" s="268"/>
      <c r="N14" s="255"/>
      <c r="O14" s="150"/>
      <c r="P14" s="242"/>
      <c r="Q14" s="242"/>
      <c r="R14" s="242"/>
      <c r="S14" s="151"/>
    </row>
    <row r="15" spans="1:35" ht="15" customHeight="1">
      <c r="A15" s="229" t="s">
        <v>62</v>
      </c>
      <c r="B15" s="230"/>
      <c r="C15" s="231"/>
      <c r="D15" s="266">
        <f>D13-D14</f>
        <v>10</v>
      </c>
      <c r="E15" s="267"/>
      <c r="F15" s="268"/>
      <c r="G15" s="229" t="s">
        <v>62</v>
      </c>
      <c r="H15" s="230"/>
      <c r="I15" s="231"/>
      <c r="J15" s="266">
        <f>J13-J14</f>
        <v>10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295" t="s">
        <v>172</v>
      </c>
      <c r="B17" s="296"/>
      <c r="C17" s="297"/>
      <c r="D17" s="269">
        <f>G43*100/11</f>
        <v>17084.272727272728</v>
      </c>
      <c r="E17" s="298"/>
      <c r="F17" s="290"/>
      <c r="G17" s="266"/>
      <c r="H17" s="267"/>
      <c r="I17" s="268"/>
      <c r="J17" s="276"/>
      <c r="K17" s="277"/>
      <c r="L17" s="277"/>
      <c r="M17" s="278"/>
      <c r="N17" s="255"/>
      <c r="O17" s="15"/>
      <c r="P17" s="17"/>
      <c r="Q17" s="17"/>
      <c r="R17" s="17"/>
      <c r="S17" s="16"/>
    </row>
    <row r="18" spans="1:19" ht="29.25" customHeight="1">
      <c r="A18" s="132" t="s">
        <v>8</v>
      </c>
      <c r="B18" s="132"/>
      <c r="C18" s="132"/>
      <c r="D18" s="133"/>
      <c r="E18" s="133"/>
      <c r="F18" s="133"/>
      <c r="G18" s="133"/>
      <c r="H18" s="133"/>
      <c r="I18" s="133"/>
      <c r="J18" s="133"/>
      <c r="K18" s="133"/>
      <c r="L18" s="133"/>
      <c r="M18" s="133"/>
      <c r="N18" s="256"/>
      <c r="O18" s="19"/>
      <c r="P18" s="21"/>
      <c r="Q18" s="21"/>
      <c r="R18" s="21"/>
      <c r="S18" s="20"/>
    </row>
    <row r="19" spans="1:19" ht="15.75">
      <c r="A19" s="107" t="s">
        <v>15</v>
      </c>
      <c r="B19" s="107"/>
      <c r="C19" s="107"/>
      <c r="D19" s="107"/>
      <c r="E19" s="107"/>
      <c r="F19" s="107"/>
      <c r="G19" s="107"/>
      <c r="H19" s="107"/>
      <c r="I19" s="107"/>
      <c r="J19" s="107"/>
      <c r="K19" s="107"/>
      <c r="L19" s="107"/>
      <c r="M19" s="107"/>
      <c r="N19" s="9"/>
      <c r="O19" s="148"/>
      <c r="P19" s="240"/>
      <c r="Q19" s="240"/>
      <c r="R19" s="240"/>
      <c r="S19" s="149"/>
    </row>
    <row r="20" spans="1:19" ht="15" customHeight="1">
      <c r="A20" s="106"/>
      <c r="B20" s="106"/>
      <c r="C20" s="171"/>
      <c r="D20" s="171"/>
      <c r="E20" s="171"/>
      <c r="F20" s="171"/>
      <c r="G20" s="130" t="s">
        <v>30</v>
      </c>
      <c r="H20" s="106" t="s">
        <v>31</v>
      </c>
      <c r="I20" s="125"/>
      <c r="J20" s="125"/>
      <c r="K20" s="125"/>
      <c r="L20" s="106" t="s">
        <v>32</v>
      </c>
      <c r="M20" s="125"/>
      <c r="N20" s="246"/>
      <c r="O20" s="143"/>
      <c r="P20" s="241"/>
      <c r="Q20" s="241"/>
      <c r="R20" s="241"/>
      <c r="S20" s="144"/>
    </row>
    <row r="21" spans="1:19">
      <c r="A21" s="106"/>
      <c r="B21" s="106"/>
      <c r="C21" s="171"/>
      <c r="D21" s="171"/>
      <c r="E21" s="171"/>
      <c r="F21" s="171"/>
      <c r="G21" s="130"/>
      <c r="H21" s="125"/>
      <c r="I21" s="125"/>
      <c r="J21" s="125"/>
      <c r="K21" s="125"/>
      <c r="L21" s="125"/>
      <c r="M21" s="125"/>
      <c r="N21" s="247"/>
      <c r="O21" s="150"/>
      <c r="P21" s="242"/>
      <c r="Q21" s="242"/>
      <c r="R21" s="242"/>
      <c r="S21" s="151"/>
    </row>
    <row r="22" spans="1:19" ht="30" customHeight="1">
      <c r="A22" s="106"/>
      <c r="B22" s="106"/>
      <c r="C22" s="171"/>
      <c r="D22" s="171"/>
      <c r="E22" s="171"/>
      <c r="F22" s="171"/>
      <c r="G22" s="130"/>
      <c r="H22" s="125"/>
      <c r="I22" s="125"/>
      <c r="J22" s="125"/>
      <c r="K22" s="125"/>
      <c r="L22" s="125"/>
      <c r="M22" s="125"/>
      <c r="N22" s="248"/>
      <c r="O22" s="145"/>
      <c r="P22" s="243"/>
      <c r="Q22" s="243"/>
      <c r="R22" s="243"/>
      <c r="S22" s="146"/>
    </row>
    <row r="23" spans="1:19"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144"/>
    </row>
    <row r="24" spans="1:19"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151"/>
    </row>
    <row r="25" spans="1:19"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151"/>
    </row>
    <row r="28" spans="1:19" ht="15.75">
      <c r="A28" s="123"/>
      <c r="B28" s="123"/>
      <c r="C28" s="173" t="s">
        <v>91</v>
      </c>
      <c r="D28" s="173"/>
      <c r="E28" s="173"/>
      <c r="F28" s="173"/>
      <c r="G28" s="41">
        <v>1158.77</v>
      </c>
      <c r="H28" s="172">
        <f>G28</f>
        <v>1158.77</v>
      </c>
      <c r="I28" s="172"/>
      <c r="J28" s="172"/>
      <c r="K28" s="172"/>
      <c r="L28" s="172">
        <f t="shared" si="1"/>
        <v>0</v>
      </c>
      <c r="M28" s="172"/>
      <c r="N28" s="250"/>
      <c r="O28" s="150"/>
      <c r="P28" s="242"/>
      <c r="Q28" s="242"/>
      <c r="R28" s="242"/>
      <c r="S28" s="151"/>
    </row>
    <row r="29" spans="1:19"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151"/>
    </row>
    <row r="30" spans="1:19" ht="15.75">
      <c r="A30" s="123"/>
      <c r="B30" s="123"/>
      <c r="C30" s="117" t="s">
        <v>98</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22</v>
      </c>
      <c r="D31" s="117"/>
      <c r="E31" s="117"/>
      <c r="F31" s="117"/>
      <c r="G31" s="41">
        <v>0</v>
      </c>
      <c r="H31" s="172">
        <f>G31</f>
        <v>0</v>
      </c>
      <c r="I31" s="172"/>
      <c r="J31" s="172"/>
      <c r="K31" s="172"/>
      <c r="L31" s="172">
        <f t="shared" si="1"/>
        <v>0</v>
      </c>
      <c r="M31" s="172"/>
      <c r="N31" s="250"/>
      <c r="O31" s="150"/>
      <c r="P31" s="242"/>
      <c r="Q31" s="242"/>
      <c r="R31" s="242"/>
      <c r="S31" s="151"/>
    </row>
    <row r="32" spans="1:19"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151"/>
    </row>
    <row r="33" spans="1:24" ht="15.75">
      <c r="A33" s="123"/>
      <c r="B33" s="123"/>
      <c r="C33" s="117" t="s">
        <v>24</v>
      </c>
      <c r="D33" s="117"/>
      <c r="E33" s="117"/>
      <c r="F33" s="117"/>
      <c r="G33" s="41">
        <v>21987.5</v>
      </c>
      <c r="H33" s="172">
        <f t="shared" si="0"/>
        <v>14658.333333333332</v>
      </c>
      <c r="I33" s="172"/>
      <c r="J33" s="172"/>
      <c r="K33" s="172"/>
      <c r="L33" s="172">
        <f t="shared" si="1"/>
        <v>7329.1666666666679</v>
      </c>
      <c r="M33" s="172"/>
      <c r="N33" s="250"/>
      <c r="O33" s="150"/>
      <c r="P33" s="242"/>
      <c r="Q33" s="242"/>
      <c r="R33" s="242"/>
      <c r="S33" s="151"/>
    </row>
    <row r="34" spans="1:24" ht="15.75">
      <c r="A34" s="123"/>
      <c r="B34" s="123"/>
      <c r="C34" s="117" t="s">
        <v>25</v>
      </c>
      <c r="D34" s="117"/>
      <c r="E34" s="117"/>
      <c r="F34" s="117"/>
      <c r="G34" s="41">
        <v>11457.67</v>
      </c>
      <c r="H34" s="172">
        <f t="shared" si="0"/>
        <v>7638.4466666666667</v>
      </c>
      <c r="I34" s="172"/>
      <c r="J34" s="172"/>
      <c r="K34" s="172"/>
      <c r="L34" s="172">
        <f t="shared" si="1"/>
        <v>3819.2233333333334</v>
      </c>
      <c r="M34" s="172"/>
      <c r="N34" s="250"/>
      <c r="O34" s="150"/>
      <c r="P34" s="242"/>
      <c r="Q34" s="242"/>
      <c r="R34" s="242"/>
      <c r="S34" s="151"/>
    </row>
    <row r="35" spans="1:24"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151"/>
    </row>
    <row r="38" spans="1:24" ht="15.75">
      <c r="A38" s="123"/>
      <c r="B38" s="123"/>
      <c r="C38" s="117" t="s">
        <v>51</v>
      </c>
      <c r="D38" s="117"/>
      <c r="E38" s="117"/>
      <c r="F38" s="117"/>
      <c r="G38" s="41">
        <v>8138.89</v>
      </c>
      <c r="H38" s="172">
        <f t="shared" si="0"/>
        <v>5425.9266666666663</v>
      </c>
      <c r="I38" s="172"/>
      <c r="J38" s="172"/>
      <c r="K38" s="172"/>
      <c r="L38" s="172">
        <f t="shared" si="1"/>
        <v>2712.963333333334</v>
      </c>
      <c r="M38" s="172"/>
      <c r="N38" s="250"/>
      <c r="O38" s="150"/>
      <c r="P38" s="242"/>
      <c r="Q38" s="242"/>
      <c r="R38" s="242"/>
      <c r="S38" s="151"/>
    </row>
    <row r="39" spans="1:24"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151"/>
    </row>
    <row r="40" spans="1:24" ht="18.75">
      <c r="A40" s="261" t="s">
        <v>33</v>
      </c>
      <c r="B40" s="262"/>
      <c r="C40" s="266"/>
      <c r="D40" s="267"/>
      <c r="E40" s="267"/>
      <c r="F40" s="268"/>
      <c r="G40" s="41">
        <f>SUM(G23:G39)</f>
        <v>43380.08</v>
      </c>
      <c r="H40" s="269">
        <f>SUM(H23:K39)</f>
        <v>29518.726666666666</v>
      </c>
      <c r="I40" s="267"/>
      <c r="J40" s="267"/>
      <c r="K40" s="268"/>
      <c r="L40" s="223">
        <f>G40-H40</f>
        <v>13861.353333333336</v>
      </c>
      <c r="M40" s="223"/>
      <c r="N40" s="18">
        <v>1</v>
      </c>
      <c r="O40" s="150"/>
      <c r="P40" s="242"/>
      <c r="Q40" s="242"/>
      <c r="R40" s="242"/>
      <c r="S40" s="151"/>
    </row>
    <row r="41" spans="1:24" ht="15.75">
      <c r="A41" s="107" t="s">
        <v>39</v>
      </c>
      <c r="B41" s="107"/>
      <c r="C41" s="107"/>
      <c r="D41" s="107"/>
      <c r="E41" s="107"/>
      <c r="F41" s="107"/>
      <c r="G41" s="107"/>
      <c r="H41" s="107"/>
      <c r="I41" s="107"/>
      <c r="J41" s="107"/>
      <c r="K41" s="107"/>
      <c r="L41" s="107"/>
      <c r="M41" s="107"/>
      <c r="N41" s="9"/>
      <c r="O41" s="145"/>
      <c r="P41" s="243"/>
      <c r="Q41" s="243"/>
      <c r="R41" s="243"/>
      <c r="S41" s="146"/>
    </row>
    <row r="42" spans="1:24" ht="81" customHeight="1">
      <c r="A42" s="106"/>
      <c r="B42" s="106"/>
      <c r="C42" s="270" t="s">
        <v>35</v>
      </c>
      <c r="D42" s="271"/>
      <c r="E42" s="271"/>
      <c r="F42" s="272"/>
      <c r="G42" s="46" t="s">
        <v>36</v>
      </c>
      <c r="H42" s="273" t="s">
        <v>37</v>
      </c>
      <c r="I42" s="274"/>
      <c r="J42" s="274"/>
      <c r="K42" s="275"/>
      <c r="L42" s="273" t="s">
        <v>38</v>
      </c>
      <c r="M42" s="275"/>
      <c r="N42" s="50"/>
      <c r="O42" s="46" t="s">
        <v>67</v>
      </c>
      <c r="P42" s="46" t="s">
        <v>66</v>
      </c>
      <c r="Q42" s="46" t="s">
        <v>68</v>
      </c>
      <c r="R42" s="46" t="s">
        <v>56</v>
      </c>
      <c r="S42" s="299"/>
    </row>
    <row r="43" spans="1:24" ht="15" customHeight="1">
      <c r="A43" s="114" t="s">
        <v>96</v>
      </c>
      <c r="B43" s="114"/>
      <c r="C43" s="173" t="s">
        <v>84</v>
      </c>
      <c r="D43" s="173"/>
      <c r="E43" s="173"/>
      <c r="F43" s="173"/>
      <c r="G43" s="47">
        <v>1879.27</v>
      </c>
      <c r="H43" s="258">
        <f>$G43/$J$13*$J$14</f>
        <v>1252.8466666666666</v>
      </c>
      <c r="I43" s="259"/>
      <c r="J43" s="259"/>
      <c r="K43" s="260"/>
      <c r="L43" s="258">
        <f>G43-H43</f>
        <v>626.4233333333334</v>
      </c>
      <c r="M43" s="260"/>
      <c r="N43" s="249"/>
      <c r="O43" s="311">
        <f>D17/J13*J15</f>
        <v>5694.757575757576</v>
      </c>
      <c r="P43" s="308">
        <f>O43/100*12</f>
        <v>683.37090909090921</v>
      </c>
      <c r="Q43" s="308">
        <f>(L43+L44)-(P43)</f>
        <v>370.15909090909099</v>
      </c>
      <c r="R43" s="308">
        <f>L45+L46</f>
        <v>797.26333333333332</v>
      </c>
      <c r="S43" s="300"/>
    </row>
    <row r="44" spans="1:24" ht="15.75">
      <c r="A44" s="114"/>
      <c r="B44" s="114"/>
      <c r="C44" s="173" t="s">
        <v>83</v>
      </c>
      <c r="D44" s="173"/>
      <c r="E44" s="173"/>
      <c r="F44" s="173"/>
      <c r="G44" s="47">
        <v>1281.32</v>
      </c>
      <c r="H44" s="258">
        <f t="shared" ref="H44:H46" si="2">$G44/$J$13*$J$14</f>
        <v>854.21333333333325</v>
      </c>
      <c r="I44" s="259"/>
      <c r="J44" s="259"/>
      <c r="K44" s="260"/>
      <c r="L44" s="258">
        <f t="shared" ref="L44:L46" si="3">G44-H44</f>
        <v>427.10666666666668</v>
      </c>
      <c r="M44" s="260"/>
      <c r="N44" s="250"/>
      <c r="O44" s="312"/>
      <c r="P44" s="309"/>
      <c r="Q44" s="309"/>
      <c r="R44" s="309"/>
      <c r="S44" s="300"/>
    </row>
    <row r="45" spans="1:24" ht="15" customHeight="1">
      <c r="A45" s="114"/>
      <c r="B45" s="114"/>
      <c r="C45" s="173" t="s">
        <v>85</v>
      </c>
      <c r="D45" s="173"/>
      <c r="E45" s="173"/>
      <c r="F45" s="173"/>
      <c r="G45" s="47">
        <v>1537.58</v>
      </c>
      <c r="H45" s="258">
        <f t="shared" si="2"/>
        <v>1025.0533333333333</v>
      </c>
      <c r="I45" s="259"/>
      <c r="J45" s="259"/>
      <c r="K45" s="260"/>
      <c r="L45" s="258">
        <f t="shared" si="3"/>
        <v>512.52666666666664</v>
      </c>
      <c r="M45" s="260"/>
      <c r="N45" s="250"/>
      <c r="O45" s="312"/>
      <c r="P45" s="309"/>
      <c r="Q45" s="309"/>
      <c r="R45" s="309"/>
      <c r="S45" s="300"/>
      <c r="T45" s="8"/>
      <c r="U45" s="8"/>
      <c r="V45" s="8"/>
      <c r="W45" s="8"/>
      <c r="X45" s="8"/>
    </row>
    <row r="46" spans="1:24" ht="15" customHeight="1">
      <c r="A46" s="114"/>
      <c r="B46" s="114"/>
      <c r="C46" s="173" t="s">
        <v>82</v>
      </c>
      <c r="D46" s="173"/>
      <c r="E46" s="173"/>
      <c r="F46" s="173"/>
      <c r="G46" s="47">
        <v>854.21</v>
      </c>
      <c r="H46" s="258">
        <f t="shared" si="2"/>
        <v>569.47333333333336</v>
      </c>
      <c r="I46" s="259"/>
      <c r="J46" s="259"/>
      <c r="K46" s="260"/>
      <c r="L46" s="258">
        <f t="shared" si="3"/>
        <v>284.73666666666668</v>
      </c>
      <c r="M46" s="260"/>
      <c r="N46" s="250"/>
      <c r="O46" s="313"/>
      <c r="P46" s="310"/>
      <c r="Q46" s="310"/>
      <c r="R46" s="310"/>
      <c r="S46" s="301"/>
      <c r="T46" s="8"/>
      <c r="U46" s="8"/>
      <c r="V46" s="8"/>
      <c r="W46" s="8"/>
      <c r="X46" s="8"/>
    </row>
    <row r="47" spans="1:24" ht="15.75">
      <c r="A47" s="261" t="s">
        <v>33</v>
      </c>
      <c r="B47" s="262"/>
      <c r="C47" s="263"/>
      <c r="D47" s="264"/>
      <c r="E47" s="264"/>
      <c r="F47" s="265"/>
      <c r="G47" s="47"/>
      <c r="H47" s="258"/>
      <c r="I47" s="259"/>
      <c r="J47" s="259"/>
      <c r="K47" s="260"/>
      <c r="L47" s="258">
        <f>SUM(L43:M46)</f>
        <v>1850.7933333333335</v>
      </c>
      <c r="M47" s="260"/>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106" t="s">
        <v>53</v>
      </c>
      <c r="I49" s="106"/>
      <c r="J49" s="106"/>
      <c r="K49" s="106"/>
      <c r="L49" s="106" t="s">
        <v>48</v>
      </c>
      <c r="M49" s="106"/>
      <c r="N49" s="252"/>
      <c r="O49" s="150"/>
      <c r="P49" s="242"/>
      <c r="Q49" s="242"/>
      <c r="R49" s="242"/>
      <c r="S49" s="151"/>
    </row>
    <row r="50" spans="1:19" ht="78" customHeight="1">
      <c r="A50" s="123"/>
      <c r="B50" s="123"/>
      <c r="C50" s="125"/>
      <c r="D50" s="125"/>
      <c r="E50" s="125"/>
      <c r="F50" s="125"/>
      <c r="G50" s="106"/>
      <c r="H50" s="106"/>
      <c r="I50" s="106"/>
      <c r="J50" s="106"/>
      <c r="K50" s="106"/>
      <c r="L50" s="106"/>
      <c r="M50" s="106"/>
      <c r="N50" s="253"/>
      <c r="O50" s="150"/>
      <c r="P50" s="242"/>
      <c r="Q50" s="242"/>
      <c r="R50" s="242"/>
      <c r="S50" s="151"/>
    </row>
    <row r="51" spans="1:19" ht="15.75">
      <c r="A51" s="123"/>
      <c r="B51" s="123"/>
      <c r="C51" s="117" t="s">
        <v>49</v>
      </c>
      <c r="D51" s="117"/>
      <c r="E51" s="117"/>
      <c r="F51" s="117"/>
      <c r="G51" s="48">
        <v>3010.38</v>
      </c>
      <c r="H51" s="172">
        <f>(J12/D13*D14)-(D12)</f>
        <v>1246.7666666666664</v>
      </c>
      <c r="I51" s="172"/>
      <c r="J51" s="172"/>
      <c r="K51" s="172"/>
      <c r="L51" s="172">
        <f>IF(H51&lt;=0,G51,G51-H51)</f>
        <v>1763.6133333333337</v>
      </c>
      <c r="M51" s="172"/>
      <c r="N51" s="249"/>
      <c r="O51" s="150"/>
      <c r="P51" s="242"/>
      <c r="Q51" s="242"/>
      <c r="R51" s="242"/>
      <c r="S51" s="151"/>
    </row>
    <row r="52" spans="1:19" ht="15.75">
      <c r="A52" s="123"/>
      <c r="B52" s="123"/>
      <c r="C52" s="117" t="s">
        <v>50</v>
      </c>
      <c r="D52" s="117"/>
      <c r="E52" s="117"/>
      <c r="F52" s="117"/>
      <c r="G52" s="48">
        <v>213.81</v>
      </c>
      <c r="H52" s="172">
        <f>G52</f>
        <v>213.81</v>
      </c>
      <c r="I52" s="172"/>
      <c r="J52" s="172"/>
      <c r="K52" s="172"/>
      <c r="L52" s="172">
        <f>G52-H52</f>
        <v>0</v>
      </c>
      <c r="M52" s="172"/>
      <c r="N52" s="251"/>
      <c r="O52" s="150"/>
      <c r="P52" s="242"/>
      <c r="Q52" s="242"/>
      <c r="R52" s="242"/>
      <c r="S52" s="151"/>
    </row>
    <row r="53" spans="1:19" ht="18.75">
      <c r="A53" s="119" t="s">
        <v>33</v>
      </c>
      <c r="B53" s="119"/>
      <c r="C53" s="133"/>
      <c r="D53" s="133"/>
      <c r="E53" s="133"/>
      <c r="F53" s="133"/>
      <c r="G53" s="1"/>
      <c r="H53" s="175"/>
      <c r="I53" s="175"/>
      <c r="J53" s="175"/>
      <c r="K53" s="175"/>
      <c r="L53" s="176">
        <f>SUM(L51+L52)</f>
        <v>1763.6133333333337</v>
      </c>
      <c r="M53" s="176"/>
      <c r="N53" s="18">
        <v>3</v>
      </c>
      <c r="O53" s="150"/>
      <c r="P53" s="242"/>
      <c r="Q53" s="242"/>
      <c r="R53" s="242"/>
      <c r="S53" s="151"/>
    </row>
    <row r="54" spans="1:19" ht="18.75" customHeight="1">
      <c r="A54" s="107" t="s">
        <v>108</v>
      </c>
      <c r="B54" s="107"/>
      <c r="C54" s="107"/>
      <c r="D54" s="107"/>
      <c r="E54" s="107"/>
      <c r="F54" s="107"/>
      <c r="G54" s="107"/>
      <c r="H54" s="107"/>
      <c r="I54" s="107"/>
      <c r="J54" s="107"/>
      <c r="K54" s="107"/>
      <c r="L54" s="107"/>
      <c r="M54" s="107"/>
      <c r="N54" s="39"/>
      <c r="O54" s="150"/>
      <c r="P54" s="242"/>
      <c r="Q54" s="242"/>
      <c r="R54" s="242"/>
      <c r="S54" s="151"/>
    </row>
    <row r="55" spans="1:19" ht="14.45" customHeight="1">
      <c r="A55" s="123" t="s">
        <v>94</v>
      </c>
      <c r="B55" s="123"/>
      <c r="C55" s="235" t="s">
        <v>54</v>
      </c>
      <c r="D55" s="236"/>
      <c r="E55" s="236"/>
      <c r="F55" s="236"/>
      <c r="G55" s="126">
        <f>L40-L53</f>
        <v>12097.740000000002</v>
      </c>
      <c r="H55" s="126"/>
      <c r="I55" s="126"/>
      <c r="J55" s="126"/>
      <c r="K55" s="126"/>
      <c r="L55" s="126"/>
      <c r="M55" s="126"/>
      <c r="N55" s="181"/>
      <c r="O55" s="150"/>
      <c r="P55" s="242"/>
      <c r="Q55" s="242"/>
      <c r="R55" s="242"/>
      <c r="S55" s="151"/>
    </row>
    <row r="56" spans="1:19" ht="14.45" customHeight="1">
      <c r="A56" s="123"/>
      <c r="B56" s="123"/>
      <c r="C56" s="236"/>
      <c r="D56" s="236"/>
      <c r="E56" s="236"/>
      <c r="F56" s="236"/>
      <c r="G56" s="126"/>
      <c r="H56" s="126"/>
      <c r="I56" s="126"/>
      <c r="J56" s="126"/>
      <c r="K56" s="126"/>
      <c r="L56" s="126"/>
      <c r="M56" s="126"/>
      <c r="N56" s="182"/>
      <c r="O56" s="145"/>
      <c r="P56" s="243"/>
      <c r="Q56" s="243"/>
      <c r="R56" s="243"/>
      <c r="S56" s="146"/>
    </row>
    <row r="59" spans="1:19" ht="144.75"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116.25"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0" ht="30">
      <c r="A65" s="244"/>
      <c r="B65" s="244"/>
      <c r="C65" s="244"/>
      <c r="D65" s="84"/>
      <c r="E65" s="86"/>
      <c r="F65" s="245"/>
      <c r="G65" s="245"/>
      <c r="H65" s="245"/>
      <c r="I65" s="84"/>
      <c r="J65" s="32"/>
    </row>
  </sheetData>
  <mergeCells count="195">
    <mergeCell ref="A61:J61"/>
    <mergeCell ref="K61:S61"/>
    <mergeCell ref="A62:C62"/>
    <mergeCell ref="D62:J62"/>
    <mergeCell ref="K62:N62"/>
    <mergeCell ref="O62:S62"/>
    <mergeCell ref="A63:C63"/>
    <mergeCell ref="D63:J63"/>
    <mergeCell ref="K63:N63"/>
    <mergeCell ref="O63:S63"/>
    <mergeCell ref="A64:C64"/>
    <mergeCell ref="D64:J64"/>
    <mergeCell ref="K64:N64"/>
    <mergeCell ref="O64:S64"/>
    <mergeCell ref="A2:S2"/>
    <mergeCell ref="U1:V1"/>
    <mergeCell ref="N55:N56"/>
    <mergeCell ref="A55:B56"/>
    <mergeCell ref="L52:M52"/>
    <mergeCell ref="L49:M50"/>
    <mergeCell ref="N49:N50"/>
    <mergeCell ref="C51:F51"/>
    <mergeCell ref="H51:K51"/>
    <mergeCell ref="L51:M51"/>
    <mergeCell ref="N51:N52"/>
    <mergeCell ref="C52:F52"/>
    <mergeCell ref="H52:K52"/>
    <mergeCell ref="S42:S46"/>
    <mergeCell ref="A43:B46"/>
    <mergeCell ref="C43:F43"/>
    <mergeCell ref="H43:K43"/>
    <mergeCell ref="L43:M43"/>
    <mergeCell ref="N43:N46"/>
    <mergeCell ref="O43:O46"/>
    <mergeCell ref="P43:P46"/>
    <mergeCell ref="Q43:Q46"/>
    <mergeCell ref="R43:R46"/>
    <mergeCell ref="C46:F46"/>
    <mergeCell ref="A65:C65"/>
    <mergeCell ref="F65:H65"/>
    <mergeCell ref="O47:S56"/>
    <mergeCell ref="A47:B47"/>
    <mergeCell ref="C55:F56"/>
    <mergeCell ref="G55:M56"/>
    <mergeCell ref="C47:F47"/>
    <mergeCell ref="H47:K47"/>
    <mergeCell ref="L47:M47"/>
    <mergeCell ref="A48:M48"/>
    <mergeCell ref="A49:B52"/>
    <mergeCell ref="C49:F50"/>
    <mergeCell ref="G49:G50"/>
    <mergeCell ref="H49:K50"/>
    <mergeCell ref="A53:B53"/>
    <mergeCell ref="C53:F53"/>
    <mergeCell ref="H53:K53"/>
    <mergeCell ref="L53:M53"/>
    <mergeCell ref="A59:S59"/>
    <mergeCell ref="A60:S60"/>
    <mergeCell ref="H46:K46"/>
    <mergeCell ref="L46:M46"/>
    <mergeCell ref="C44:F44"/>
    <mergeCell ref="H44:K44"/>
    <mergeCell ref="L44:M44"/>
    <mergeCell ref="C45:F45"/>
    <mergeCell ref="H45:K45"/>
    <mergeCell ref="L45:M45"/>
    <mergeCell ref="A40:B40"/>
    <mergeCell ref="C40:F40"/>
    <mergeCell ref="H40:K40"/>
    <mergeCell ref="L40:M40"/>
    <mergeCell ref="A41:M41"/>
    <mergeCell ref="A42:B42"/>
    <mergeCell ref="C42:F42"/>
    <mergeCell ref="H42:K42"/>
    <mergeCell ref="L42:M42"/>
    <mergeCell ref="C38:F38"/>
    <mergeCell ref="H38:K38"/>
    <mergeCell ref="L38:M38"/>
    <mergeCell ref="C39:F39"/>
    <mergeCell ref="H39:K39"/>
    <mergeCell ref="L39:M39"/>
    <mergeCell ref="C36:F36"/>
    <mergeCell ref="H36:K36"/>
    <mergeCell ref="L36:M36"/>
    <mergeCell ref="C37:F37"/>
    <mergeCell ref="H37:K37"/>
    <mergeCell ref="L37:M37"/>
    <mergeCell ref="C34:F34"/>
    <mergeCell ref="H34:K34"/>
    <mergeCell ref="L34:M34"/>
    <mergeCell ref="C35:F35"/>
    <mergeCell ref="H35:K35"/>
    <mergeCell ref="L35:M35"/>
    <mergeCell ref="C32:F32"/>
    <mergeCell ref="H32:K32"/>
    <mergeCell ref="L32:M32"/>
    <mergeCell ref="C33:F33"/>
    <mergeCell ref="H33:K33"/>
    <mergeCell ref="L33:M33"/>
    <mergeCell ref="C23:F23"/>
    <mergeCell ref="H23:K23"/>
    <mergeCell ref="L23:M23"/>
    <mergeCell ref="C30:F30"/>
    <mergeCell ref="H30:K30"/>
    <mergeCell ref="L30:M30"/>
    <mergeCell ref="C31:F31"/>
    <mergeCell ref="H31:K31"/>
    <mergeCell ref="L31:M31"/>
    <mergeCell ref="C28:F28"/>
    <mergeCell ref="H28:K28"/>
    <mergeCell ref="L28:M28"/>
    <mergeCell ref="C29:F29"/>
    <mergeCell ref="H29:K29"/>
    <mergeCell ref="L29:M29"/>
    <mergeCell ref="N23:N39"/>
    <mergeCell ref="O23:S41"/>
    <mergeCell ref="C24:F24"/>
    <mergeCell ref="H24:K24"/>
    <mergeCell ref="L24:M24"/>
    <mergeCell ref="C25:F25"/>
    <mergeCell ref="A19:M19"/>
    <mergeCell ref="O19:S19"/>
    <mergeCell ref="A20:B22"/>
    <mergeCell ref="C20:F22"/>
    <mergeCell ref="G20:G22"/>
    <mergeCell ref="H20:K22"/>
    <mergeCell ref="L20:M22"/>
    <mergeCell ref="N20:N22"/>
    <mergeCell ref="O20:S22"/>
    <mergeCell ref="H25:K25"/>
    <mergeCell ref="L25:M25"/>
    <mergeCell ref="C26:F26"/>
    <mergeCell ref="H26:K26"/>
    <mergeCell ref="L26:M26"/>
    <mergeCell ref="C27:F27"/>
    <mergeCell ref="H27:K27"/>
    <mergeCell ref="L27:M27"/>
    <mergeCell ref="A23:B39"/>
    <mergeCell ref="A17:C17"/>
    <mergeCell ref="D17:F17"/>
    <mergeCell ref="G17:I17"/>
    <mergeCell ref="J17:M17"/>
    <mergeCell ref="A18:C18"/>
    <mergeCell ref="D18:M18"/>
    <mergeCell ref="A15:C15"/>
    <mergeCell ref="D15:F15"/>
    <mergeCell ref="G15:I15"/>
    <mergeCell ref="J15:M15"/>
    <mergeCell ref="A16:C16"/>
    <mergeCell ref="D16:F16"/>
    <mergeCell ref="G16:I16"/>
    <mergeCell ref="J16:M16"/>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S1"/>
    <mergeCell ref="A54:M54"/>
    <mergeCell ref="A4:S4"/>
    <mergeCell ref="A5:M5"/>
    <mergeCell ref="N5:N18"/>
    <mergeCell ref="O5:S5"/>
    <mergeCell ref="A6:C6"/>
    <mergeCell ref="D6:F6"/>
    <mergeCell ref="G6:I6"/>
    <mergeCell ref="J6:M6"/>
    <mergeCell ref="O6:S16"/>
    <mergeCell ref="A9:C9"/>
    <mergeCell ref="D9:F9"/>
    <mergeCell ref="G9:I9"/>
    <mergeCell ref="J9:M9"/>
    <mergeCell ref="A10:C10"/>
    <mergeCell ref="D10:F10"/>
    <mergeCell ref="G10:I10"/>
    <mergeCell ref="J10:M10"/>
    <mergeCell ref="A7:C7"/>
    <mergeCell ref="D7:F7"/>
    <mergeCell ref="G7:I7"/>
    <mergeCell ref="J7:M7"/>
    <mergeCell ref="A8:C8"/>
  </mergeCells>
  <hyperlinks>
    <hyperlink ref="U1:V1" location="İÇİNDEKİLER!A1" display="İÇİNDEKİLER" xr:uid="{00000000-0004-0000-0A00-000000000000}"/>
  </hyperlinks>
  <pageMargins left="0.70866141732283472" right="0.70866141732283472" top="0.74803149606299213" bottom="0.74803149606299213" header="0.31496062992125984" footer="0.31496062992125984"/>
  <pageSetup paperSize="9" scale="45" orientation="portrait" r:id="rId1"/>
  <colBreaks count="1" manualBreakCount="1">
    <brk id="19"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I65"/>
  <sheetViews>
    <sheetView zoomScale="90" zoomScaleNormal="90" workbookViewId="0">
      <selection activeCell="N49" sqref="N49:N50"/>
    </sheetView>
  </sheetViews>
  <sheetFormatPr defaultColWidth="9.140625" defaultRowHeight="15"/>
  <cols>
    <col min="2" max="2" width="9.140625" customWidth="1"/>
    <col min="3" max="3" width="14.5703125" customWidth="1"/>
    <col min="6" max="6" width="7.5703125" customWidth="1"/>
    <col min="7" max="7" width="11.140625" customWidth="1"/>
    <col min="9" max="9" width="7.42578125" customWidth="1"/>
    <col min="11" max="11" width="7" customWidth="1"/>
    <col min="13" max="13" width="6.85546875" customWidth="1"/>
    <col min="14" max="14" width="5.42578125" customWidth="1"/>
    <col min="15" max="15" width="10.85546875" customWidth="1"/>
    <col min="16" max="16" width="10.7109375" customWidth="1"/>
    <col min="17" max="17" width="12.28515625" customWidth="1"/>
    <col min="18" max="18" width="12.140625" customWidth="1"/>
    <col min="19" max="19" width="4.7109375" customWidth="1"/>
    <col min="20" max="20" width="6" customWidth="1"/>
    <col min="21" max="21" width="8.28515625" customWidth="1"/>
    <col min="22" max="22" width="9.85546875" customWidth="1"/>
    <col min="23" max="24" width="6" customWidth="1"/>
  </cols>
  <sheetData>
    <row r="1" spans="1:35" ht="29.45" customHeight="1">
      <c r="A1" s="305" t="s">
        <v>160</v>
      </c>
      <c r="B1" s="306"/>
      <c r="C1" s="306"/>
      <c r="D1" s="306"/>
      <c r="E1" s="306"/>
      <c r="F1" s="306"/>
      <c r="G1" s="306"/>
      <c r="H1" s="306"/>
      <c r="I1" s="306"/>
      <c r="J1" s="306"/>
      <c r="K1" s="306"/>
      <c r="L1" s="306"/>
      <c r="M1" s="306"/>
      <c r="N1" s="306"/>
      <c r="O1" s="306"/>
      <c r="P1" s="306"/>
      <c r="Q1" s="306"/>
      <c r="R1" s="306"/>
      <c r="S1" s="307"/>
      <c r="T1" s="40"/>
      <c r="U1" s="136" t="s">
        <v>166</v>
      </c>
      <c r="V1" s="136"/>
      <c r="W1" s="40"/>
      <c r="X1" s="40"/>
      <c r="Y1" s="40"/>
      <c r="Z1" s="40"/>
      <c r="AA1" s="40"/>
      <c r="AB1" s="40"/>
      <c r="AC1" s="40"/>
      <c r="AD1" s="40"/>
      <c r="AE1" s="40"/>
      <c r="AF1" s="40"/>
      <c r="AG1" s="40"/>
      <c r="AH1" s="40"/>
      <c r="AI1" s="40"/>
    </row>
    <row r="2" spans="1:35" ht="24" thickBot="1">
      <c r="A2" s="232" t="s">
        <v>167</v>
      </c>
      <c r="B2" s="233"/>
      <c r="C2" s="233"/>
      <c r="D2" s="233"/>
      <c r="E2" s="233"/>
      <c r="F2" s="233"/>
      <c r="G2" s="233"/>
      <c r="H2" s="233"/>
      <c r="I2" s="233"/>
      <c r="J2" s="233"/>
      <c r="K2" s="233"/>
      <c r="L2" s="233"/>
      <c r="M2" s="233"/>
      <c r="N2" s="233"/>
      <c r="O2" s="233"/>
      <c r="P2" s="233"/>
      <c r="Q2" s="233"/>
      <c r="R2" s="233"/>
      <c r="S2" s="234"/>
      <c r="T2" s="40"/>
      <c r="U2" s="40"/>
      <c r="V2" s="40"/>
      <c r="W2" s="40"/>
      <c r="X2" s="40"/>
      <c r="Y2" s="40"/>
      <c r="Z2" s="40"/>
      <c r="AA2" s="40"/>
      <c r="AB2" s="40"/>
      <c r="AC2" s="40"/>
      <c r="AD2" s="40"/>
      <c r="AE2" s="40"/>
      <c r="AF2" s="40"/>
      <c r="AG2" s="40"/>
      <c r="AH2" s="40"/>
      <c r="AI2" s="40"/>
    </row>
    <row r="3" spans="1:35" ht="23.25">
      <c r="A3" s="63"/>
      <c r="B3" s="63"/>
      <c r="C3" s="63"/>
      <c r="D3" s="63"/>
      <c r="E3" s="63"/>
      <c r="F3" s="63"/>
      <c r="G3" s="63"/>
      <c r="H3" s="63"/>
      <c r="I3" s="63"/>
      <c r="J3" s="63"/>
      <c r="K3" s="63"/>
      <c r="L3" s="63"/>
      <c r="M3" s="63"/>
      <c r="N3" s="63"/>
      <c r="O3" s="63"/>
      <c r="P3" s="63"/>
      <c r="Q3" s="63"/>
      <c r="R3" s="63"/>
      <c r="S3" s="63"/>
      <c r="T3" s="40"/>
      <c r="U3" s="40"/>
      <c r="V3" s="40"/>
      <c r="W3" s="40"/>
      <c r="X3" s="40"/>
      <c r="Y3" s="40"/>
      <c r="Z3" s="40"/>
      <c r="AA3" s="40"/>
      <c r="AB3" s="40"/>
      <c r="AC3" s="40"/>
      <c r="AD3" s="40"/>
      <c r="AE3" s="40"/>
      <c r="AF3" s="40"/>
      <c r="AG3" s="40"/>
      <c r="AH3" s="40"/>
      <c r="AI3" s="40"/>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70"/>
      <c r="P5" s="170"/>
      <c r="Q5" s="170"/>
      <c r="R5" s="170"/>
      <c r="S5" s="170"/>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45261</v>
      </c>
      <c r="K10" s="120"/>
      <c r="L10" s="120"/>
      <c r="M10" s="120"/>
      <c r="N10" s="255"/>
      <c r="O10" s="150"/>
      <c r="P10" s="242"/>
      <c r="Q10" s="242"/>
      <c r="R10" s="242"/>
      <c r="S10" s="151"/>
    </row>
    <row r="11" spans="1:35" ht="15" customHeight="1">
      <c r="A11" s="117" t="s">
        <v>12</v>
      </c>
      <c r="B11" s="117"/>
      <c r="C11" s="117"/>
      <c r="D11" s="134">
        <v>45289</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31</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15</v>
      </c>
      <c r="E14" s="267"/>
      <c r="F14" s="268"/>
      <c r="G14" s="229" t="s">
        <v>43</v>
      </c>
      <c r="H14" s="230"/>
      <c r="I14" s="231"/>
      <c r="J14" s="266">
        <f>D14</f>
        <v>15</v>
      </c>
      <c r="K14" s="267"/>
      <c r="L14" s="267"/>
      <c r="M14" s="268"/>
      <c r="N14" s="255"/>
      <c r="O14" s="150"/>
      <c r="P14" s="242"/>
      <c r="Q14" s="242"/>
      <c r="R14" s="242"/>
      <c r="S14" s="151"/>
    </row>
    <row r="15" spans="1:35" ht="15" customHeight="1">
      <c r="A15" s="229" t="s">
        <v>62</v>
      </c>
      <c r="B15" s="230"/>
      <c r="C15" s="231"/>
      <c r="D15" s="266">
        <f>D13-D14</f>
        <v>16</v>
      </c>
      <c r="E15" s="267"/>
      <c r="F15" s="268"/>
      <c r="G15" s="229" t="s">
        <v>62</v>
      </c>
      <c r="H15" s="230"/>
      <c r="I15" s="231"/>
      <c r="J15" s="266">
        <f>J13-J14</f>
        <v>15</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295" t="s">
        <v>172</v>
      </c>
      <c r="B17" s="296"/>
      <c r="C17" s="297"/>
      <c r="D17" s="269">
        <f>G43*100/11</f>
        <v>17084.272727272728</v>
      </c>
      <c r="E17" s="298"/>
      <c r="F17" s="290"/>
      <c r="G17" s="266"/>
      <c r="H17" s="267"/>
      <c r="I17" s="268"/>
      <c r="J17" s="276"/>
      <c r="K17" s="277"/>
      <c r="L17" s="277"/>
      <c r="M17" s="278"/>
      <c r="N17" s="255"/>
      <c r="O17" s="15"/>
      <c r="P17" s="17"/>
      <c r="Q17" s="17"/>
      <c r="R17" s="17"/>
      <c r="S17" s="16"/>
    </row>
    <row r="18" spans="1:19" ht="29.25" customHeight="1">
      <c r="A18" s="132" t="s">
        <v>8</v>
      </c>
      <c r="B18" s="132"/>
      <c r="C18" s="132"/>
      <c r="D18" s="133"/>
      <c r="E18" s="133"/>
      <c r="F18" s="133"/>
      <c r="G18" s="133"/>
      <c r="H18" s="133"/>
      <c r="I18" s="133"/>
      <c r="J18" s="133"/>
      <c r="K18" s="133"/>
      <c r="L18" s="133"/>
      <c r="M18" s="133"/>
      <c r="N18" s="256"/>
      <c r="O18" s="19"/>
      <c r="P18" s="21"/>
      <c r="Q18" s="21"/>
      <c r="R18" s="21"/>
      <c r="S18" s="20"/>
    </row>
    <row r="19" spans="1:19" ht="15.75">
      <c r="A19" s="107" t="s">
        <v>15</v>
      </c>
      <c r="B19" s="107"/>
      <c r="C19" s="107"/>
      <c r="D19" s="107"/>
      <c r="E19" s="107"/>
      <c r="F19" s="107"/>
      <c r="G19" s="107"/>
      <c r="H19" s="107"/>
      <c r="I19" s="107"/>
      <c r="J19" s="107"/>
      <c r="K19" s="107"/>
      <c r="L19" s="107"/>
      <c r="M19" s="107"/>
      <c r="N19" s="9"/>
      <c r="O19" s="148"/>
      <c r="P19" s="240"/>
      <c r="Q19" s="240"/>
      <c r="R19" s="240"/>
      <c r="S19" s="149"/>
    </row>
    <row r="20" spans="1:19" ht="15" customHeight="1">
      <c r="A20" s="106"/>
      <c r="B20" s="106"/>
      <c r="C20" s="171"/>
      <c r="D20" s="171"/>
      <c r="E20" s="171"/>
      <c r="F20" s="171"/>
      <c r="G20" s="130" t="s">
        <v>30</v>
      </c>
      <c r="H20" s="106" t="s">
        <v>31</v>
      </c>
      <c r="I20" s="125"/>
      <c r="J20" s="125"/>
      <c r="K20" s="125"/>
      <c r="L20" s="106" t="s">
        <v>32</v>
      </c>
      <c r="M20" s="125"/>
      <c r="N20" s="246"/>
      <c r="O20" s="143"/>
      <c r="P20" s="241"/>
      <c r="Q20" s="241"/>
      <c r="R20" s="241"/>
      <c r="S20" s="144"/>
    </row>
    <row r="21" spans="1:19">
      <c r="A21" s="106"/>
      <c r="B21" s="106"/>
      <c r="C21" s="171"/>
      <c r="D21" s="171"/>
      <c r="E21" s="171"/>
      <c r="F21" s="171"/>
      <c r="G21" s="130"/>
      <c r="H21" s="125"/>
      <c r="I21" s="125"/>
      <c r="J21" s="125"/>
      <c r="K21" s="125"/>
      <c r="L21" s="125"/>
      <c r="M21" s="125"/>
      <c r="N21" s="247"/>
      <c r="O21" s="150"/>
      <c r="P21" s="242"/>
      <c r="Q21" s="242"/>
      <c r="R21" s="242"/>
      <c r="S21" s="151"/>
    </row>
    <row r="22" spans="1:19" ht="30" customHeight="1">
      <c r="A22" s="106"/>
      <c r="B22" s="106"/>
      <c r="C22" s="171"/>
      <c r="D22" s="171"/>
      <c r="E22" s="171"/>
      <c r="F22" s="171"/>
      <c r="G22" s="130"/>
      <c r="H22" s="125"/>
      <c r="I22" s="125"/>
      <c r="J22" s="125"/>
      <c r="K22" s="125"/>
      <c r="L22" s="125"/>
      <c r="M22" s="125"/>
      <c r="N22" s="248"/>
      <c r="O22" s="145"/>
      <c r="P22" s="243"/>
      <c r="Q22" s="243"/>
      <c r="R22" s="243"/>
      <c r="S22" s="146"/>
    </row>
    <row r="23" spans="1:19"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144"/>
    </row>
    <row r="24" spans="1:19"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151"/>
    </row>
    <row r="25" spans="1:19"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151"/>
    </row>
    <row r="28" spans="1:19" ht="15.75">
      <c r="A28" s="123"/>
      <c r="B28" s="123"/>
      <c r="C28" s="173" t="s">
        <v>91</v>
      </c>
      <c r="D28" s="173"/>
      <c r="E28" s="173"/>
      <c r="F28" s="173"/>
      <c r="G28" s="41">
        <v>1158.77</v>
      </c>
      <c r="H28" s="172">
        <f>G28</f>
        <v>1158.77</v>
      </c>
      <c r="I28" s="172"/>
      <c r="J28" s="172"/>
      <c r="K28" s="172"/>
      <c r="L28" s="172">
        <f t="shared" si="1"/>
        <v>0</v>
      </c>
      <c r="M28" s="172"/>
      <c r="N28" s="250"/>
      <c r="O28" s="150"/>
      <c r="P28" s="242"/>
      <c r="Q28" s="242"/>
      <c r="R28" s="242"/>
      <c r="S28" s="151"/>
    </row>
    <row r="29" spans="1:19"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151"/>
    </row>
    <row r="30" spans="1:19" ht="15.75">
      <c r="A30" s="123"/>
      <c r="B30" s="123"/>
      <c r="C30" s="117" t="s">
        <v>98</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22</v>
      </c>
      <c r="D31" s="117"/>
      <c r="E31" s="117"/>
      <c r="F31" s="117"/>
      <c r="G31" s="41">
        <v>0</v>
      </c>
      <c r="H31" s="172">
        <f>G31</f>
        <v>0</v>
      </c>
      <c r="I31" s="172"/>
      <c r="J31" s="172"/>
      <c r="K31" s="172"/>
      <c r="L31" s="172">
        <f t="shared" si="1"/>
        <v>0</v>
      </c>
      <c r="M31" s="172"/>
      <c r="N31" s="250"/>
      <c r="O31" s="150"/>
      <c r="P31" s="242"/>
      <c r="Q31" s="242"/>
      <c r="R31" s="242"/>
      <c r="S31" s="151"/>
    </row>
    <row r="32" spans="1:19"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151"/>
    </row>
    <row r="33" spans="1:24" ht="15.75">
      <c r="A33" s="123"/>
      <c r="B33" s="123"/>
      <c r="C33" s="117" t="s">
        <v>24</v>
      </c>
      <c r="D33" s="117"/>
      <c r="E33" s="117"/>
      <c r="F33" s="117"/>
      <c r="G33" s="41">
        <v>21987.5</v>
      </c>
      <c r="H33" s="172">
        <f t="shared" si="0"/>
        <v>10639.112903225807</v>
      </c>
      <c r="I33" s="172"/>
      <c r="J33" s="172"/>
      <c r="K33" s="172"/>
      <c r="L33" s="172">
        <f t="shared" si="1"/>
        <v>11348.387096774193</v>
      </c>
      <c r="M33" s="172"/>
      <c r="N33" s="250"/>
      <c r="O33" s="150"/>
      <c r="P33" s="242"/>
      <c r="Q33" s="242"/>
      <c r="R33" s="242"/>
      <c r="S33" s="151"/>
    </row>
    <row r="34" spans="1:24" ht="15.75">
      <c r="A34" s="123"/>
      <c r="B34" s="123"/>
      <c r="C34" s="117" t="s">
        <v>25</v>
      </c>
      <c r="D34" s="117"/>
      <c r="E34" s="117"/>
      <c r="F34" s="117"/>
      <c r="G34" s="41">
        <v>11457.67</v>
      </c>
      <c r="H34" s="172">
        <f t="shared" si="0"/>
        <v>5544.0338709677426</v>
      </c>
      <c r="I34" s="172"/>
      <c r="J34" s="172"/>
      <c r="K34" s="172"/>
      <c r="L34" s="172">
        <f t="shared" si="1"/>
        <v>5913.6361290322575</v>
      </c>
      <c r="M34" s="172"/>
      <c r="N34" s="250"/>
      <c r="O34" s="150"/>
      <c r="P34" s="242"/>
      <c r="Q34" s="242"/>
      <c r="R34" s="242"/>
      <c r="S34" s="151"/>
    </row>
    <row r="35" spans="1:24"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151"/>
    </row>
    <row r="38" spans="1:24" ht="15.75">
      <c r="A38" s="123"/>
      <c r="B38" s="123"/>
      <c r="C38" s="117" t="s">
        <v>51</v>
      </c>
      <c r="D38" s="117"/>
      <c r="E38" s="117"/>
      <c r="F38" s="117"/>
      <c r="G38" s="41">
        <v>8138.89</v>
      </c>
      <c r="H38" s="172">
        <f t="shared" si="0"/>
        <v>3938.1725806451614</v>
      </c>
      <c r="I38" s="172"/>
      <c r="J38" s="172"/>
      <c r="K38" s="172"/>
      <c r="L38" s="172">
        <f t="shared" si="1"/>
        <v>4200.717419354839</v>
      </c>
      <c r="M38" s="172"/>
      <c r="N38" s="250"/>
      <c r="O38" s="150"/>
      <c r="P38" s="242"/>
      <c r="Q38" s="242"/>
      <c r="R38" s="242"/>
      <c r="S38" s="151"/>
    </row>
    <row r="39" spans="1:24"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151"/>
    </row>
    <row r="40" spans="1:24" ht="18.75">
      <c r="A40" s="261" t="s">
        <v>33</v>
      </c>
      <c r="B40" s="262"/>
      <c r="C40" s="148"/>
      <c r="D40" s="240"/>
      <c r="E40" s="240"/>
      <c r="F40" s="149"/>
      <c r="G40" s="3">
        <f>SUM(G23:G39)</f>
        <v>43380.08</v>
      </c>
      <c r="H40" s="314">
        <f>SUM(H23:K39)</f>
        <v>21917.33935483871</v>
      </c>
      <c r="I40" s="240"/>
      <c r="J40" s="240"/>
      <c r="K40" s="149"/>
      <c r="L40" s="176">
        <f>G40-H40</f>
        <v>21462.740645161291</v>
      </c>
      <c r="M40" s="176"/>
      <c r="N40" s="18">
        <v>1</v>
      </c>
      <c r="O40" s="150"/>
      <c r="P40" s="242"/>
      <c r="Q40" s="242"/>
      <c r="R40" s="242"/>
      <c r="S40" s="151"/>
    </row>
    <row r="41" spans="1:24" ht="15.75">
      <c r="A41" s="107" t="s">
        <v>39</v>
      </c>
      <c r="B41" s="107"/>
      <c r="C41" s="107"/>
      <c r="D41" s="107"/>
      <c r="E41" s="107"/>
      <c r="F41" s="107"/>
      <c r="G41" s="107"/>
      <c r="H41" s="107"/>
      <c r="I41" s="107"/>
      <c r="J41" s="107"/>
      <c r="K41" s="107"/>
      <c r="L41" s="107"/>
      <c r="M41" s="107"/>
      <c r="N41" s="9"/>
      <c r="O41" s="145"/>
      <c r="P41" s="243"/>
      <c r="Q41" s="243"/>
      <c r="R41" s="243"/>
      <c r="S41" s="146"/>
    </row>
    <row r="42" spans="1:24" ht="105.75" customHeight="1">
      <c r="A42" s="114"/>
      <c r="B42" s="114"/>
      <c r="C42" s="270" t="s">
        <v>35</v>
      </c>
      <c r="D42" s="271"/>
      <c r="E42" s="271"/>
      <c r="F42" s="272"/>
      <c r="G42" s="46" t="s">
        <v>36</v>
      </c>
      <c r="H42" s="273" t="s">
        <v>37</v>
      </c>
      <c r="I42" s="274"/>
      <c r="J42" s="274"/>
      <c r="K42" s="275"/>
      <c r="L42" s="273" t="s">
        <v>38</v>
      </c>
      <c r="M42" s="275"/>
      <c r="N42" s="50"/>
      <c r="O42" s="46" t="s">
        <v>67</v>
      </c>
      <c r="P42" s="46" t="s">
        <v>66</v>
      </c>
      <c r="Q42" s="46" t="s">
        <v>68</v>
      </c>
      <c r="R42" s="46" t="s">
        <v>56</v>
      </c>
      <c r="S42" s="299"/>
    </row>
    <row r="43" spans="1:24" ht="15" customHeight="1">
      <c r="A43" s="114" t="s">
        <v>96</v>
      </c>
      <c r="B43" s="114"/>
      <c r="C43" s="320" t="s">
        <v>84</v>
      </c>
      <c r="D43" s="321"/>
      <c r="E43" s="321"/>
      <c r="F43" s="321"/>
      <c r="G43" s="3">
        <v>1879.27</v>
      </c>
      <c r="H43" s="314">
        <f>$G43/$J$13*$J$14</f>
        <v>939.63499999999999</v>
      </c>
      <c r="I43" s="317"/>
      <c r="J43" s="317"/>
      <c r="K43" s="315"/>
      <c r="L43" s="314">
        <f>G43-H43</f>
        <v>939.63499999999999</v>
      </c>
      <c r="M43" s="315"/>
      <c r="N43" s="249"/>
      <c r="O43" s="311">
        <f>D17/J13*J15</f>
        <v>8542.136363636364</v>
      </c>
      <c r="P43" s="308">
        <f>O43/100*12</f>
        <v>1025.0563636363636</v>
      </c>
      <c r="Q43" s="308">
        <f>(L43+L44)-(P43)</f>
        <v>555.23863636363649</v>
      </c>
      <c r="R43" s="308">
        <f>L45+L46</f>
        <v>1195.895</v>
      </c>
      <c r="S43" s="300"/>
    </row>
    <row r="44" spans="1:24">
      <c r="A44" s="114"/>
      <c r="B44" s="114"/>
      <c r="C44" s="320" t="s">
        <v>83</v>
      </c>
      <c r="D44" s="321"/>
      <c r="E44" s="321"/>
      <c r="F44" s="321"/>
      <c r="G44" s="3">
        <v>1281.32</v>
      </c>
      <c r="H44" s="314">
        <f t="shared" ref="H44:H46" si="2">$G44/$J$13*$J$14</f>
        <v>640.66</v>
      </c>
      <c r="I44" s="317"/>
      <c r="J44" s="317"/>
      <c r="K44" s="315"/>
      <c r="L44" s="314">
        <f t="shared" ref="L44:L46" si="3">G44-H44</f>
        <v>640.66</v>
      </c>
      <c r="M44" s="315"/>
      <c r="N44" s="250"/>
      <c r="O44" s="312"/>
      <c r="P44" s="309"/>
      <c r="Q44" s="309"/>
      <c r="R44" s="309"/>
      <c r="S44" s="300"/>
    </row>
    <row r="45" spans="1:24" ht="15" customHeight="1">
      <c r="A45" s="114"/>
      <c r="B45" s="114"/>
      <c r="C45" s="320" t="s">
        <v>85</v>
      </c>
      <c r="D45" s="321"/>
      <c r="E45" s="321"/>
      <c r="F45" s="321"/>
      <c r="G45" s="3">
        <v>1537.58</v>
      </c>
      <c r="H45" s="314">
        <f t="shared" si="2"/>
        <v>768.79</v>
      </c>
      <c r="I45" s="317"/>
      <c r="J45" s="317"/>
      <c r="K45" s="315"/>
      <c r="L45" s="314">
        <f t="shared" si="3"/>
        <v>768.79</v>
      </c>
      <c r="M45" s="315"/>
      <c r="N45" s="250"/>
      <c r="O45" s="312"/>
      <c r="P45" s="309"/>
      <c r="Q45" s="309"/>
      <c r="R45" s="309"/>
      <c r="S45" s="300"/>
      <c r="T45" s="8"/>
      <c r="U45" s="8"/>
      <c r="V45" s="8"/>
      <c r="W45" s="8"/>
      <c r="X45" s="8"/>
    </row>
    <row r="46" spans="1:24" ht="15" customHeight="1">
      <c r="A46" s="114"/>
      <c r="B46" s="114"/>
      <c r="C46" s="320" t="s">
        <v>82</v>
      </c>
      <c r="D46" s="321"/>
      <c r="E46" s="321"/>
      <c r="F46" s="321"/>
      <c r="G46" s="3">
        <v>854.21</v>
      </c>
      <c r="H46" s="314">
        <f t="shared" si="2"/>
        <v>427.10500000000002</v>
      </c>
      <c r="I46" s="317"/>
      <c r="J46" s="317"/>
      <c r="K46" s="315"/>
      <c r="L46" s="314">
        <f t="shared" si="3"/>
        <v>427.10500000000002</v>
      </c>
      <c r="M46" s="315"/>
      <c r="N46" s="250"/>
      <c r="O46" s="313"/>
      <c r="P46" s="310"/>
      <c r="Q46" s="310"/>
      <c r="R46" s="310"/>
      <c r="S46" s="301"/>
      <c r="T46" s="8"/>
      <c r="U46" s="8"/>
      <c r="V46" s="8"/>
      <c r="W46" s="8"/>
      <c r="X46" s="8"/>
    </row>
    <row r="47" spans="1:24">
      <c r="A47" s="261" t="s">
        <v>33</v>
      </c>
      <c r="B47" s="262"/>
      <c r="C47" s="261"/>
      <c r="D47" s="316"/>
      <c r="E47" s="316"/>
      <c r="F47" s="262"/>
      <c r="G47" s="3"/>
      <c r="H47" s="314"/>
      <c r="I47" s="317"/>
      <c r="J47" s="317"/>
      <c r="K47" s="315"/>
      <c r="L47" s="318">
        <f>SUM(L43:M46)</f>
        <v>2776.19</v>
      </c>
      <c r="M47" s="319"/>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291" t="s">
        <v>59</v>
      </c>
      <c r="I49" s="292"/>
      <c r="J49" s="291" t="s">
        <v>97</v>
      </c>
      <c r="K49" s="292"/>
      <c r="L49" s="106" t="s">
        <v>48</v>
      </c>
      <c r="M49" s="106"/>
      <c r="N49" s="252"/>
      <c r="O49" s="150"/>
      <c r="P49" s="242"/>
      <c r="Q49" s="242"/>
      <c r="R49" s="242"/>
      <c r="S49" s="151"/>
    </row>
    <row r="50" spans="1:19" ht="62.25" customHeight="1">
      <c r="A50" s="123"/>
      <c r="B50" s="123"/>
      <c r="C50" s="125"/>
      <c r="D50" s="125"/>
      <c r="E50" s="125"/>
      <c r="F50" s="125"/>
      <c r="G50" s="106"/>
      <c r="H50" s="293"/>
      <c r="I50" s="294"/>
      <c r="J50" s="293"/>
      <c r="K50" s="294"/>
      <c r="L50" s="106"/>
      <c r="M50" s="106"/>
      <c r="N50" s="253"/>
      <c r="O50" s="150"/>
      <c r="P50" s="242"/>
      <c r="Q50" s="242"/>
      <c r="R50" s="242"/>
      <c r="S50" s="151"/>
    </row>
    <row r="51" spans="1:19">
      <c r="A51" s="123"/>
      <c r="B51" s="123"/>
      <c r="C51" s="132" t="s">
        <v>49</v>
      </c>
      <c r="D51" s="132"/>
      <c r="E51" s="132"/>
      <c r="F51" s="132"/>
      <c r="G51" s="1">
        <v>3010.38</v>
      </c>
      <c r="H51" s="314">
        <f>H33-(H45+H46)</f>
        <v>9443.2179032258064</v>
      </c>
      <c r="I51" s="315"/>
      <c r="J51" s="314">
        <f>(H51*J16)-D12</f>
        <v>269.2080146370422</v>
      </c>
      <c r="K51" s="315"/>
      <c r="L51" s="175">
        <f>IF(J51&lt;=0,G51,G51-J51)</f>
        <v>2741.1719853629579</v>
      </c>
      <c r="M51" s="175"/>
      <c r="N51" s="249"/>
      <c r="O51" s="150"/>
      <c r="P51" s="242"/>
      <c r="Q51" s="242"/>
      <c r="R51" s="242"/>
      <c r="S51" s="151"/>
    </row>
    <row r="52" spans="1:19">
      <c r="A52" s="123"/>
      <c r="B52" s="123"/>
      <c r="C52" s="132" t="s">
        <v>50</v>
      </c>
      <c r="D52" s="132"/>
      <c r="E52" s="132"/>
      <c r="F52" s="132"/>
      <c r="G52" s="1">
        <v>213.81</v>
      </c>
      <c r="H52" s="314"/>
      <c r="I52" s="315"/>
      <c r="J52" s="314">
        <f>G52</f>
        <v>213.81</v>
      </c>
      <c r="K52" s="315"/>
      <c r="L52" s="175">
        <f>G52-J52</f>
        <v>0</v>
      </c>
      <c r="M52" s="175"/>
      <c r="N52" s="251"/>
      <c r="O52" s="150"/>
      <c r="P52" s="242"/>
      <c r="Q52" s="242"/>
      <c r="R52" s="242"/>
      <c r="S52" s="151"/>
    </row>
    <row r="53" spans="1:19" ht="18.75">
      <c r="A53" s="119" t="s">
        <v>33</v>
      </c>
      <c r="B53" s="119"/>
      <c r="C53" s="133"/>
      <c r="D53" s="133"/>
      <c r="E53" s="133"/>
      <c r="F53" s="133"/>
      <c r="G53" s="1"/>
      <c r="H53" s="175"/>
      <c r="I53" s="175"/>
      <c r="J53" s="175"/>
      <c r="K53" s="175"/>
      <c r="L53" s="176">
        <f>SUM(L51+L52)</f>
        <v>2741.1719853629579</v>
      </c>
      <c r="M53" s="176"/>
      <c r="N53" s="18">
        <v>3</v>
      </c>
      <c r="O53" s="150"/>
      <c r="P53" s="242"/>
      <c r="Q53" s="242"/>
      <c r="R53" s="242"/>
      <c r="S53" s="151"/>
    </row>
    <row r="54" spans="1:19" ht="18.75" customHeight="1">
      <c r="A54" s="107" t="s">
        <v>108</v>
      </c>
      <c r="B54" s="107"/>
      <c r="C54" s="107"/>
      <c r="D54" s="107"/>
      <c r="E54" s="107"/>
      <c r="F54" s="107"/>
      <c r="G54" s="107"/>
      <c r="H54" s="107"/>
      <c r="I54" s="107"/>
      <c r="J54" s="107"/>
      <c r="K54" s="107"/>
      <c r="L54" s="107"/>
      <c r="M54" s="107"/>
      <c r="N54" s="39"/>
      <c r="O54" s="150"/>
      <c r="P54" s="242"/>
      <c r="Q54" s="242"/>
      <c r="R54" s="242"/>
      <c r="S54" s="151"/>
    </row>
    <row r="55" spans="1:19">
      <c r="A55" s="123" t="s">
        <v>94</v>
      </c>
      <c r="B55" s="123"/>
      <c r="C55" s="235" t="s">
        <v>54</v>
      </c>
      <c r="D55" s="236"/>
      <c r="E55" s="236"/>
      <c r="F55" s="236"/>
      <c r="G55" s="126">
        <f>L40-L53</f>
        <v>18721.568659798333</v>
      </c>
      <c r="H55" s="126"/>
      <c r="I55" s="126"/>
      <c r="J55" s="126"/>
      <c r="K55" s="126"/>
      <c r="L55" s="126"/>
      <c r="M55" s="126"/>
      <c r="N55" s="181"/>
      <c r="O55" s="150"/>
      <c r="P55" s="242"/>
      <c r="Q55" s="242"/>
      <c r="R55" s="242"/>
      <c r="S55" s="151"/>
    </row>
    <row r="56" spans="1:19">
      <c r="A56" s="123"/>
      <c r="B56" s="123"/>
      <c r="C56" s="236"/>
      <c r="D56" s="236"/>
      <c r="E56" s="236"/>
      <c r="F56" s="236"/>
      <c r="G56" s="126"/>
      <c r="H56" s="126"/>
      <c r="I56" s="126"/>
      <c r="J56" s="126"/>
      <c r="K56" s="126"/>
      <c r="L56" s="126"/>
      <c r="M56" s="126"/>
      <c r="N56" s="182"/>
      <c r="O56" s="145"/>
      <c r="P56" s="243"/>
      <c r="Q56" s="243"/>
      <c r="R56" s="243"/>
      <c r="S56" s="146"/>
    </row>
    <row r="59" spans="1:19" ht="144.75"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84"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5" ht="30">
      <c r="A65" s="244"/>
      <c r="B65" s="244"/>
      <c r="C65" s="244"/>
      <c r="D65" s="84"/>
      <c r="E65" s="86"/>
      <c r="F65" s="245"/>
      <c r="G65" s="245"/>
      <c r="H65" s="245"/>
      <c r="I65" s="84"/>
      <c r="J65" s="32"/>
      <c r="K65" s="32"/>
      <c r="L65" s="32"/>
      <c r="M65" s="32"/>
      <c r="N65" s="32"/>
      <c r="O65" s="32"/>
    </row>
  </sheetData>
  <mergeCells count="198">
    <mergeCell ref="A2:S2"/>
    <mergeCell ref="U1:V1"/>
    <mergeCell ref="A4:S4"/>
    <mergeCell ref="A5:M5"/>
    <mergeCell ref="N5:N18"/>
    <mergeCell ref="O5:S5"/>
    <mergeCell ref="A6:C6"/>
    <mergeCell ref="D6:F6"/>
    <mergeCell ref="G6:I6"/>
    <mergeCell ref="J6:M6"/>
    <mergeCell ref="O6:S16"/>
    <mergeCell ref="A9:C9"/>
    <mergeCell ref="D9:F9"/>
    <mergeCell ref="G9:I9"/>
    <mergeCell ref="J9:M9"/>
    <mergeCell ref="A10:C10"/>
    <mergeCell ref="D10:F10"/>
    <mergeCell ref="G10:I10"/>
    <mergeCell ref="J10:M10"/>
    <mergeCell ref="A7:C7"/>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7:C17"/>
    <mergeCell ref="D17:F17"/>
    <mergeCell ref="G17:I17"/>
    <mergeCell ref="J17:M17"/>
    <mergeCell ref="A18:C18"/>
    <mergeCell ref="D18:M18"/>
    <mergeCell ref="A15:C15"/>
    <mergeCell ref="D15:F15"/>
    <mergeCell ref="G15:I15"/>
    <mergeCell ref="J15:M15"/>
    <mergeCell ref="A16:C16"/>
    <mergeCell ref="D16:F16"/>
    <mergeCell ref="G16:I16"/>
    <mergeCell ref="J16:M16"/>
    <mergeCell ref="N23:N39"/>
    <mergeCell ref="O23:S41"/>
    <mergeCell ref="C24:F24"/>
    <mergeCell ref="H24:K24"/>
    <mergeCell ref="L24:M24"/>
    <mergeCell ref="C25:F25"/>
    <mergeCell ref="A19:M19"/>
    <mergeCell ref="O19:S19"/>
    <mergeCell ref="A20:B22"/>
    <mergeCell ref="C20:F22"/>
    <mergeCell ref="G20:G22"/>
    <mergeCell ref="H20:K22"/>
    <mergeCell ref="L20:M22"/>
    <mergeCell ref="N20:N22"/>
    <mergeCell ref="O20:S22"/>
    <mergeCell ref="H25:K25"/>
    <mergeCell ref="L25:M25"/>
    <mergeCell ref="C26:F26"/>
    <mergeCell ref="H26:K26"/>
    <mergeCell ref="L26:M26"/>
    <mergeCell ref="C27:F27"/>
    <mergeCell ref="H27:K27"/>
    <mergeCell ref="L27:M27"/>
    <mergeCell ref="A23:B39"/>
    <mergeCell ref="C23:F23"/>
    <mergeCell ref="H23:K23"/>
    <mergeCell ref="L23:M23"/>
    <mergeCell ref="C30:F30"/>
    <mergeCell ref="H30:K30"/>
    <mergeCell ref="L30:M30"/>
    <mergeCell ref="C31:F31"/>
    <mergeCell ref="H31:K31"/>
    <mergeCell ref="L31:M31"/>
    <mergeCell ref="C28:F28"/>
    <mergeCell ref="H28:K28"/>
    <mergeCell ref="L28:M28"/>
    <mergeCell ref="C29:F29"/>
    <mergeCell ref="H29:K29"/>
    <mergeCell ref="L29:M29"/>
    <mergeCell ref="C34:F34"/>
    <mergeCell ref="H34:K34"/>
    <mergeCell ref="L34:M34"/>
    <mergeCell ref="C35:F35"/>
    <mergeCell ref="H35:K35"/>
    <mergeCell ref="L35:M35"/>
    <mergeCell ref="C32:F32"/>
    <mergeCell ref="H32:K32"/>
    <mergeCell ref="L32:M32"/>
    <mergeCell ref="C33:F33"/>
    <mergeCell ref="H33:K33"/>
    <mergeCell ref="L33:M33"/>
    <mergeCell ref="C38:F38"/>
    <mergeCell ref="H38:K38"/>
    <mergeCell ref="L38:M38"/>
    <mergeCell ref="C39:F39"/>
    <mergeCell ref="H39:K39"/>
    <mergeCell ref="L39:M39"/>
    <mergeCell ref="C36:F36"/>
    <mergeCell ref="H36:K36"/>
    <mergeCell ref="L36:M36"/>
    <mergeCell ref="C37:F37"/>
    <mergeCell ref="H37:K37"/>
    <mergeCell ref="L37:M37"/>
    <mergeCell ref="H42:K42"/>
    <mergeCell ref="L42:M42"/>
    <mergeCell ref="S42:S46"/>
    <mergeCell ref="A43:B46"/>
    <mergeCell ref="C43:F43"/>
    <mergeCell ref="H43:K43"/>
    <mergeCell ref="L43:M43"/>
    <mergeCell ref="N43:N46"/>
    <mergeCell ref="O43:O46"/>
    <mergeCell ref="P43:P46"/>
    <mergeCell ref="Q43:Q46"/>
    <mergeCell ref="R43:R46"/>
    <mergeCell ref="C46:F46"/>
    <mergeCell ref="H46:K46"/>
    <mergeCell ref="L46:M46"/>
    <mergeCell ref="C47:F47"/>
    <mergeCell ref="H47:K47"/>
    <mergeCell ref="L47:M47"/>
    <mergeCell ref="A48:M48"/>
    <mergeCell ref="A49:B52"/>
    <mergeCell ref="C49:F50"/>
    <mergeCell ref="G49:G50"/>
    <mergeCell ref="A1:S1"/>
    <mergeCell ref="A54:M54"/>
    <mergeCell ref="C44:F44"/>
    <mergeCell ref="H44:K44"/>
    <mergeCell ref="L44:M44"/>
    <mergeCell ref="C45:F45"/>
    <mergeCell ref="H45:K45"/>
    <mergeCell ref="L45:M45"/>
    <mergeCell ref="O47:S56"/>
    <mergeCell ref="A47:B47"/>
    <mergeCell ref="A40:B40"/>
    <mergeCell ref="C40:F40"/>
    <mergeCell ref="H40:K40"/>
    <mergeCell ref="L40:M40"/>
    <mergeCell ref="A41:M41"/>
    <mergeCell ref="A42:B42"/>
    <mergeCell ref="C42:F42"/>
    <mergeCell ref="A65:C65"/>
    <mergeCell ref="F65:H65"/>
    <mergeCell ref="H49:I50"/>
    <mergeCell ref="J49:K50"/>
    <mergeCell ref="H51:I51"/>
    <mergeCell ref="J51:K51"/>
    <mergeCell ref="H52:I52"/>
    <mergeCell ref="J52:K52"/>
    <mergeCell ref="A53:B53"/>
    <mergeCell ref="C53:F53"/>
    <mergeCell ref="A55:B56"/>
    <mergeCell ref="A59:S59"/>
    <mergeCell ref="N55:N56"/>
    <mergeCell ref="L53:M53"/>
    <mergeCell ref="C55:F56"/>
    <mergeCell ref="G55:M56"/>
    <mergeCell ref="L49:M50"/>
    <mergeCell ref="N49:N50"/>
    <mergeCell ref="C51:F51"/>
    <mergeCell ref="L51:M51"/>
    <mergeCell ref="N51:N52"/>
    <mergeCell ref="C52:F52"/>
    <mergeCell ref="L52:M52"/>
    <mergeCell ref="H53:K53"/>
    <mergeCell ref="A64:C64"/>
    <mergeCell ref="D64:J64"/>
    <mergeCell ref="K64:N64"/>
    <mergeCell ref="O64:S64"/>
    <mergeCell ref="A60:S60"/>
    <mergeCell ref="A61:J61"/>
    <mergeCell ref="K61:S61"/>
    <mergeCell ref="A62:C62"/>
    <mergeCell ref="D62:J62"/>
    <mergeCell ref="K62:N62"/>
    <mergeCell ref="O62:S62"/>
    <mergeCell ref="A63:C63"/>
    <mergeCell ref="D63:J63"/>
    <mergeCell ref="K63:N63"/>
    <mergeCell ref="O63:S63"/>
  </mergeCells>
  <hyperlinks>
    <hyperlink ref="U1:V1" location="İÇİNDEKİLER!A1" display="İÇİNDEKİLER" xr:uid="{00000000-0004-0000-0B00-000000000000}"/>
  </hyperlinks>
  <pageMargins left="0.70866141732283472" right="0.70866141732283472" top="0.74803149606299213" bottom="0.74803149606299213" header="0.31496062992125984" footer="0.31496062992125984"/>
  <pageSetup paperSize="9" scale="49" orientation="portrait" r:id="rId1"/>
  <colBreaks count="1" manualBreakCount="1">
    <brk id="19"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I65"/>
  <sheetViews>
    <sheetView zoomScaleNormal="100" workbookViewId="0">
      <selection activeCell="O23" sqref="O23:S41"/>
    </sheetView>
  </sheetViews>
  <sheetFormatPr defaultColWidth="9.140625" defaultRowHeight="15"/>
  <cols>
    <col min="2" max="2" width="8" customWidth="1"/>
    <col min="3" max="3" width="14.42578125" customWidth="1"/>
    <col min="5" max="5" width="8.140625" customWidth="1"/>
    <col min="6" max="6" width="6" customWidth="1"/>
    <col min="7" max="7" width="11.140625" customWidth="1"/>
    <col min="8" max="8" width="8.140625" customWidth="1"/>
    <col min="9" max="10" width="7.7109375" customWidth="1"/>
    <col min="11" max="11" width="8.140625" customWidth="1"/>
    <col min="13" max="13" width="6.85546875" customWidth="1"/>
    <col min="14" max="14" width="5.42578125" customWidth="1"/>
    <col min="15" max="15" width="14.85546875" customWidth="1"/>
    <col min="16" max="16" width="13.7109375" customWidth="1"/>
    <col min="17" max="17" width="14.7109375" customWidth="1"/>
    <col min="18" max="18" width="14.85546875" customWidth="1"/>
    <col min="19" max="19" width="4.5703125" customWidth="1"/>
    <col min="20" max="20" width="6" customWidth="1"/>
    <col min="21" max="21" width="10.85546875" customWidth="1"/>
    <col min="22" max="22" width="9.140625" customWidth="1"/>
    <col min="23" max="24" width="6" customWidth="1"/>
  </cols>
  <sheetData>
    <row r="1" spans="1:35" ht="46.5" customHeight="1">
      <c r="A1" s="305" t="s">
        <v>143</v>
      </c>
      <c r="B1" s="306"/>
      <c r="C1" s="306"/>
      <c r="D1" s="306"/>
      <c r="E1" s="306"/>
      <c r="F1" s="306"/>
      <c r="G1" s="306"/>
      <c r="H1" s="306"/>
      <c r="I1" s="306"/>
      <c r="J1" s="306"/>
      <c r="K1" s="306"/>
      <c r="L1" s="306"/>
      <c r="M1" s="306"/>
      <c r="N1" s="306"/>
      <c r="O1" s="306"/>
      <c r="P1" s="306"/>
      <c r="Q1" s="306"/>
      <c r="R1" s="306"/>
      <c r="S1" s="307"/>
      <c r="T1" s="40"/>
      <c r="U1" s="136" t="s">
        <v>166</v>
      </c>
      <c r="V1" s="136"/>
      <c r="W1" s="40"/>
      <c r="X1" s="40"/>
      <c r="Y1" s="40"/>
      <c r="Z1" s="40"/>
      <c r="AA1" s="40"/>
      <c r="AB1" s="40"/>
      <c r="AC1" s="40"/>
      <c r="AD1" s="40"/>
      <c r="AE1" s="40"/>
      <c r="AF1" s="40"/>
      <c r="AG1" s="40"/>
      <c r="AH1" s="40"/>
      <c r="AI1" s="40"/>
    </row>
    <row r="2" spans="1:35" ht="33.950000000000003" customHeight="1" thickBot="1">
      <c r="A2" s="232" t="s">
        <v>161</v>
      </c>
      <c r="B2" s="233"/>
      <c r="C2" s="233"/>
      <c r="D2" s="233"/>
      <c r="E2" s="233"/>
      <c r="F2" s="233"/>
      <c r="G2" s="233"/>
      <c r="H2" s="233"/>
      <c r="I2" s="233"/>
      <c r="J2" s="233"/>
      <c r="K2" s="233"/>
      <c r="L2" s="233"/>
      <c r="M2" s="233"/>
      <c r="N2" s="233"/>
      <c r="O2" s="233"/>
      <c r="P2" s="233"/>
      <c r="Q2" s="233"/>
      <c r="R2" s="233"/>
      <c r="S2" s="234"/>
      <c r="T2" s="40"/>
      <c r="U2" s="40"/>
      <c r="V2" s="40"/>
      <c r="W2" s="40"/>
      <c r="X2" s="40"/>
      <c r="Y2" s="40"/>
      <c r="Z2" s="40"/>
      <c r="AA2" s="40"/>
      <c r="AB2" s="40"/>
      <c r="AC2" s="40"/>
      <c r="AD2" s="40"/>
      <c r="AE2" s="40"/>
      <c r="AF2" s="40"/>
      <c r="AG2" s="40"/>
      <c r="AH2" s="40"/>
      <c r="AI2" s="40"/>
    </row>
    <row r="3" spans="1:35" ht="23.25">
      <c r="A3" s="62"/>
      <c r="B3" s="62"/>
      <c r="C3" s="62"/>
      <c r="D3" s="62"/>
      <c r="E3" s="62"/>
      <c r="F3" s="62"/>
      <c r="G3" s="62"/>
      <c r="H3" s="62"/>
      <c r="I3" s="62"/>
      <c r="J3" s="62"/>
      <c r="K3" s="62"/>
      <c r="L3" s="62"/>
      <c r="M3" s="62"/>
      <c r="N3" s="62"/>
      <c r="O3" s="62"/>
      <c r="P3" s="62"/>
      <c r="Q3" s="62"/>
      <c r="R3" s="62"/>
      <c r="S3" s="62"/>
      <c r="T3" s="40"/>
      <c r="U3" s="40"/>
      <c r="V3" s="40"/>
      <c r="W3" s="40"/>
      <c r="X3" s="40"/>
      <c r="Y3" s="40"/>
      <c r="Z3" s="40"/>
      <c r="AA3" s="40"/>
      <c r="AB3" s="40"/>
      <c r="AC3" s="40"/>
      <c r="AD3" s="40"/>
      <c r="AE3" s="40"/>
      <c r="AF3" s="40"/>
      <c r="AG3" s="40"/>
      <c r="AH3" s="40"/>
      <c r="AI3" s="40"/>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70"/>
      <c r="P5" s="170"/>
      <c r="Q5" s="170"/>
      <c r="R5" s="170"/>
      <c r="S5" s="170"/>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45261</v>
      </c>
      <c r="K10" s="120"/>
      <c r="L10" s="120"/>
      <c r="M10" s="120"/>
      <c r="N10" s="255"/>
      <c r="O10" s="150"/>
      <c r="P10" s="242"/>
      <c r="Q10" s="242"/>
      <c r="R10" s="242"/>
      <c r="S10" s="151"/>
    </row>
    <row r="11" spans="1:35" ht="15" customHeight="1">
      <c r="A11" s="117" t="s">
        <v>12</v>
      </c>
      <c r="B11" s="117"/>
      <c r="C11" s="117"/>
      <c r="D11" s="134">
        <v>45289</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31</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15</v>
      </c>
      <c r="E14" s="267"/>
      <c r="F14" s="268"/>
      <c r="G14" s="229" t="s">
        <v>43</v>
      </c>
      <c r="H14" s="230"/>
      <c r="I14" s="231"/>
      <c r="J14" s="266">
        <f>D14</f>
        <v>15</v>
      </c>
      <c r="K14" s="267"/>
      <c r="L14" s="267"/>
      <c r="M14" s="268"/>
      <c r="N14" s="255"/>
      <c r="O14" s="150"/>
      <c r="P14" s="242"/>
      <c r="Q14" s="242"/>
      <c r="R14" s="242"/>
      <c r="S14" s="151"/>
    </row>
    <row r="15" spans="1:35" ht="15" customHeight="1">
      <c r="A15" s="229" t="s">
        <v>62</v>
      </c>
      <c r="B15" s="230"/>
      <c r="C15" s="231"/>
      <c r="D15" s="266">
        <f>D13-D14</f>
        <v>16</v>
      </c>
      <c r="E15" s="267"/>
      <c r="F15" s="268"/>
      <c r="G15" s="229" t="s">
        <v>62</v>
      </c>
      <c r="H15" s="230"/>
      <c r="I15" s="231"/>
      <c r="J15" s="266">
        <f>J13-J14</f>
        <v>15</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295" t="s">
        <v>172</v>
      </c>
      <c r="B17" s="296"/>
      <c r="C17" s="297"/>
      <c r="D17" s="269">
        <f>G43*100/11</f>
        <v>17084.272727272728</v>
      </c>
      <c r="E17" s="298"/>
      <c r="F17" s="290"/>
      <c r="G17" s="266"/>
      <c r="H17" s="267"/>
      <c r="I17" s="268"/>
      <c r="J17" s="276"/>
      <c r="K17" s="277"/>
      <c r="L17" s="277"/>
      <c r="M17" s="278"/>
      <c r="N17" s="255"/>
      <c r="O17" s="15"/>
      <c r="P17" s="17"/>
      <c r="Q17" s="17"/>
      <c r="R17" s="17"/>
      <c r="S17" s="16"/>
    </row>
    <row r="18" spans="1:19" ht="29.25" customHeight="1">
      <c r="A18" s="132" t="s">
        <v>8</v>
      </c>
      <c r="B18" s="132"/>
      <c r="C18" s="132"/>
      <c r="D18" s="133"/>
      <c r="E18" s="133"/>
      <c r="F18" s="133"/>
      <c r="G18" s="133"/>
      <c r="H18" s="133"/>
      <c r="I18" s="133"/>
      <c r="J18" s="133"/>
      <c r="K18" s="133"/>
      <c r="L18" s="133"/>
      <c r="M18" s="133"/>
      <c r="N18" s="256"/>
      <c r="O18" s="19"/>
      <c r="P18" s="21"/>
      <c r="Q18" s="21"/>
      <c r="R18" s="21"/>
      <c r="S18" s="20"/>
    </row>
    <row r="19" spans="1:19" ht="15.75">
      <c r="A19" s="107" t="s">
        <v>15</v>
      </c>
      <c r="B19" s="107"/>
      <c r="C19" s="107"/>
      <c r="D19" s="107"/>
      <c r="E19" s="107"/>
      <c r="F19" s="107"/>
      <c r="G19" s="107"/>
      <c r="H19" s="107"/>
      <c r="I19" s="107"/>
      <c r="J19" s="107"/>
      <c r="K19" s="107"/>
      <c r="L19" s="107"/>
      <c r="M19" s="107"/>
      <c r="N19" s="9"/>
      <c r="O19" s="148"/>
      <c r="P19" s="240"/>
      <c r="Q19" s="240"/>
      <c r="R19" s="240"/>
      <c r="S19" s="149"/>
    </row>
    <row r="20" spans="1:19" ht="15" customHeight="1">
      <c r="A20" s="106"/>
      <c r="B20" s="106"/>
      <c r="C20" s="171"/>
      <c r="D20" s="171"/>
      <c r="E20" s="171"/>
      <c r="F20" s="171"/>
      <c r="G20" s="130" t="s">
        <v>30</v>
      </c>
      <c r="H20" s="106" t="s">
        <v>31</v>
      </c>
      <c r="I20" s="125"/>
      <c r="J20" s="125"/>
      <c r="K20" s="125"/>
      <c r="L20" s="106" t="s">
        <v>32</v>
      </c>
      <c r="M20" s="125"/>
      <c r="N20" s="246"/>
      <c r="O20" s="143"/>
      <c r="P20" s="241"/>
      <c r="Q20" s="241"/>
      <c r="R20" s="241"/>
      <c r="S20" s="144"/>
    </row>
    <row r="21" spans="1:19">
      <c r="A21" s="106"/>
      <c r="B21" s="106"/>
      <c r="C21" s="171"/>
      <c r="D21" s="171"/>
      <c r="E21" s="171"/>
      <c r="F21" s="171"/>
      <c r="G21" s="130"/>
      <c r="H21" s="125"/>
      <c r="I21" s="125"/>
      <c r="J21" s="125"/>
      <c r="K21" s="125"/>
      <c r="L21" s="125"/>
      <c r="M21" s="125"/>
      <c r="N21" s="247"/>
      <c r="O21" s="150"/>
      <c r="P21" s="242"/>
      <c r="Q21" s="242"/>
      <c r="R21" s="242"/>
      <c r="S21" s="151"/>
    </row>
    <row r="22" spans="1:19" ht="41.25" customHeight="1">
      <c r="A22" s="106"/>
      <c r="B22" s="106"/>
      <c r="C22" s="171"/>
      <c r="D22" s="171"/>
      <c r="E22" s="171"/>
      <c r="F22" s="171"/>
      <c r="G22" s="130"/>
      <c r="H22" s="125"/>
      <c r="I22" s="125"/>
      <c r="J22" s="125"/>
      <c r="K22" s="125"/>
      <c r="L22" s="125"/>
      <c r="M22" s="125"/>
      <c r="N22" s="248"/>
      <c r="O22" s="145"/>
      <c r="P22" s="243"/>
      <c r="Q22" s="243"/>
      <c r="R22" s="243"/>
      <c r="S22" s="146"/>
    </row>
    <row r="23" spans="1:19"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144"/>
    </row>
    <row r="24" spans="1:19"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151"/>
    </row>
    <row r="25" spans="1:19"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151"/>
    </row>
    <row r="28" spans="1:19" ht="15.75">
      <c r="A28" s="123"/>
      <c r="B28" s="123"/>
      <c r="C28" s="173" t="s">
        <v>91</v>
      </c>
      <c r="D28" s="173"/>
      <c r="E28" s="173"/>
      <c r="F28" s="173"/>
      <c r="G28" s="41">
        <v>1158.77</v>
      </c>
      <c r="H28" s="172">
        <f>G28</f>
        <v>1158.77</v>
      </c>
      <c r="I28" s="172"/>
      <c r="J28" s="172"/>
      <c r="K28" s="172"/>
      <c r="L28" s="172">
        <f t="shared" si="1"/>
        <v>0</v>
      </c>
      <c r="M28" s="172"/>
      <c r="N28" s="250"/>
      <c r="O28" s="150"/>
      <c r="P28" s="242"/>
      <c r="Q28" s="242"/>
      <c r="R28" s="242"/>
      <c r="S28" s="151"/>
    </row>
    <row r="29" spans="1:19"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151"/>
    </row>
    <row r="30" spans="1:19" ht="15.75">
      <c r="A30" s="123"/>
      <c r="B30" s="123"/>
      <c r="C30" s="117" t="s">
        <v>98</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22</v>
      </c>
      <c r="D31" s="117"/>
      <c r="E31" s="117"/>
      <c r="F31" s="117"/>
      <c r="G31" s="41">
        <v>0</v>
      </c>
      <c r="H31" s="172">
        <f>G31</f>
        <v>0</v>
      </c>
      <c r="I31" s="172"/>
      <c r="J31" s="172"/>
      <c r="K31" s="172"/>
      <c r="L31" s="172">
        <f t="shared" si="1"/>
        <v>0</v>
      </c>
      <c r="M31" s="172"/>
      <c r="N31" s="250"/>
      <c r="O31" s="150"/>
      <c r="P31" s="242"/>
      <c r="Q31" s="242"/>
      <c r="R31" s="242"/>
      <c r="S31" s="151"/>
    </row>
    <row r="32" spans="1:19"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151"/>
    </row>
    <row r="33" spans="1:24" ht="15.75">
      <c r="A33" s="123"/>
      <c r="B33" s="123"/>
      <c r="C33" s="117" t="s">
        <v>24</v>
      </c>
      <c r="D33" s="117"/>
      <c r="E33" s="117"/>
      <c r="F33" s="117"/>
      <c r="G33" s="41">
        <v>21987.5</v>
      </c>
      <c r="H33" s="172">
        <f t="shared" si="0"/>
        <v>10639.112903225807</v>
      </c>
      <c r="I33" s="172"/>
      <c r="J33" s="172"/>
      <c r="K33" s="172"/>
      <c r="L33" s="172">
        <f t="shared" si="1"/>
        <v>11348.387096774193</v>
      </c>
      <c r="M33" s="172"/>
      <c r="N33" s="250"/>
      <c r="O33" s="150"/>
      <c r="P33" s="242"/>
      <c r="Q33" s="242"/>
      <c r="R33" s="242"/>
      <c r="S33" s="151"/>
    </row>
    <row r="34" spans="1:24" ht="15.75">
      <c r="A34" s="123"/>
      <c r="B34" s="123"/>
      <c r="C34" s="117" t="s">
        <v>25</v>
      </c>
      <c r="D34" s="117"/>
      <c r="E34" s="117"/>
      <c r="F34" s="117"/>
      <c r="G34" s="41">
        <v>11457.67</v>
      </c>
      <c r="H34" s="172">
        <f t="shared" si="0"/>
        <v>5544.0338709677426</v>
      </c>
      <c r="I34" s="172"/>
      <c r="J34" s="172"/>
      <c r="K34" s="172"/>
      <c r="L34" s="172">
        <f t="shared" si="1"/>
        <v>5913.6361290322575</v>
      </c>
      <c r="M34" s="172"/>
      <c r="N34" s="250"/>
      <c r="O34" s="150"/>
      <c r="P34" s="242"/>
      <c r="Q34" s="242"/>
      <c r="R34" s="242"/>
      <c r="S34" s="151"/>
    </row>
    <row r="35" spans="1:24"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151"/>
    </row>
    <row r="38" spans="1:24" ht="15.75">
      <c r="A38" s="123"/>
      <c r="B38" s="123"/>
      <c r="C38" s="117" t="s">
        <v>51</v>
      </c>
      <c r="D38" s="117"/>
      <c r="E38" s="117"/>
      <c r="F38" s="117"/>
      <c r="G38" s="41">
        <v>8138.89</v>
      </c>
      <c r="H38" s="172">
        <f t="shared" si="0"/>
        <v>3938.1725806451614</v>
      </c>
      <c r="I38" s="172"/>
      <c r="J38" s="172"/>
      <c r="K38" s="172"/>
      <c r="L38" s="172">
        <f t="shared" si="1"/>
        <v>4200.717419354839</v>
      </c>
      <c r="M38" s="172"/>
      <c r="N38" s="250"/>
      <c r="O38" s="150"/>
      <c r="P38" s="242"/>
      <c r="Q38" s="242"/>
      <c r="R38" s="242"/>
      <c r="S38" s="151"/>
    </row>
    <row r="39" spans="1:24"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151"/>
    </row>
    <row r="40" spans="1:24" ht="18.75">
      <c r="A40" s="261" t="s">
        <v>33</v>
      </c>
      <c r="B40" s="262"/>
      <c r="C40" s="266"/>
      <c r="D40" s="267"/>
      <c r="E40" s="267"/>
      <c r="F40" s="268"/>
      <c r="G40" s="41">
        <f>SUM(G23:G39)</f>
        <v>43380.08</v>
      </c>
      <c r="H40" s="269">
        <f>SUM(H23:K39)</f>
        <v>21917.33935483871</v>
      </c>
      <c r="I40" s="267"/>
      <c r="J40" s="267"/>
      <c r="K40" s="268"/>
      <c r="L40" s="223">
        <f>G40-H40</f>
        <v>21462.740645161291</v>
      </c>
      <c r="M40" s="223"/>
      <c r="N40" s="18">
        <v>1</v>
      </c>
      <c r="O40" s="150"/>
      <c r="P40" s="242"/>
      <c r="Q40" s="242"/>
      <c r="R40" s="242"/>
      <c r="S40" s="151"/>
    </row>
    <row r="41" spans="1:24" ht="15.75">
      <c r="A41" s="107" t="s">
        <v>39</v>
      </c>
      <c r="B41" s="107"/>
      <c r="C41" s="107"/>
      <c r="D41" s="107"/>
      <c r="E41" s="107"/>
      <c r="F41" s="107"/>
      <c r="G41" s="107"/>
      <c r="H41" s="107"/>
      <c r="I41" s="107"/>
      <c r="J41" s="107"/>
      <c r="K41" s="107"/>
      <c r="L41" s="107"/>
      <c r="M41" s="107"/>
      <c r="N41" s="9"/>
      <c r="O41" s="145"/>
      <c r="P41" s="243"/>
      <c r="Q41" s="243"/>
      <c r="R41" s="243"/>
      <c r="S41" s="146"/>
    </row>
    <row r="42" spans="1:24" ht="90.75" customHeight="1">
      <c r="A42" s="114"/>
      <c r="B42" s="114"/>
      <c r="C42" s="270" t="s">
        <v>35</v>
      </c>
      <c r="D42" s="271"/>
      <c r="E42" s="271"/>
      <c r="F42" s="272"/>
      <c r="G42" s="46" t="s">
        <v>36</v>
      </c>
      <c r="H42" s="273" t="s">
        <v>37</v>
      </c>
      <c r="I42" s="274"/>
      <c r="J42" s="274"/>
      <c r="K42" s="275"/>
      <c r="L42" s="273" t="s">
        <v>38</v>
      </c>
      <c r="M42" s="275"/>
      <c r="N42" s="50"/>
      <c r="O42" s="46" t="s">
        <v>67</v>
      </c>
      <c r="P42" s="46" t="s">
        <v>66</v>
      </c>
      <c r="Q42" s="46" t="s">
        <v>68</v>
      </c>
      <c r="R42" s="46" t="s">
        <v>56</v>
      </c>
      <c r="S42" s="299"/>
    </row>
    <row r="43" spans="1:24" ht="15" customHeight="1">
      <c r="A43" s="114" t="s">
        <v>96</v>
      </c>
      <c r="B43" s="114"/>
      <c r="C43" s="173" t="s">
        <v>84</v>
      </c>
      <c r="D43" s="173"/>
      <c r="E43" s="173"/>
      <c r="F43" s="173"/>
      <c r="G43" s="47">
        <v>1879.27</v>
      </c>
      <c r="H43" s="258">
        <f>$G43/$J$13*$J$14</f>
        <v>939.63499999999999</v>
      </c>
      <c r="I43" s="259"/>
      <c r="J43" s="259"/>
      <c r="K43" s="260"/>
      <c r="L43" s="258">
        <f>G43-H43</f>
        <v>939.63499999999999</v>
      </c>
      <c r="M43" s="260"/>
      <c r="N43" s="249"/>
      <c r="O43" s="311">
        <f>D17/J13*J15</f>
        <v>8542.136363636364</v>
      </c>
      <c r="P43" s="308">
        <f>O43/100*12</f>
        <v>1025.0563636363636</v>
      </c>
      <c r="Q43" s="308">
        <f>(L43+L44)-(P43)</f>
        <v>555.23863636363649</v>
      </c>
      <c r="R43" s="308">
        <f>L45+L46</f>
        <v>1195.895</v>
      </c>
      <c r="S43" s="300"/>
    </row>
    <row r="44" spans="1:24" ht="15.75">
      <c r="A44" s="114"/>
      <c r="B44" s="114"/>
      <c r="C44" s="173" t="s">
        <v>83</v>
      </c>
      <c r="D44" s="173"/>
      <c r="E44" s="173"/>
      <c r="F44" s="173"/>
      <c r="G44" s="47">
        <v>1281.32</v>
      </c>
      <c r="H44" s="258">
        <f t="shared" ref="H44:H46" si="2">$G44/$J$13*$J$14</f>
        <v>640.66</v>
      </c>
      <c r="I44" s="259"/>
      <c r="J44" s="259"/>
      <c r="K44" s="260"/>
      <c r="L44" s="258">
        <f t="shared" ref="L44:L46" si="3">G44-H44</f>
        <v>640.66</v>
      </c>
      <c r="M44" s="260"/>
      <c r="N44" s="250"/>
      <c r="O44" s="312"/>
      <c r="P44" s="309"/>
      <c r="Q44" s="309"/>
      <c r="R44" s="309"/>
      <c r="S44" s="300"/>
    </row>
    <row r="45" spans="1:24" ht="15" customHeight="1">
      <c r="A45" s="114"/>
      <c r="B45" s="114"/>
      <c r="C45" s="173" t="s">
        <v>85</v>
      </c>
      <c r="D45" s="173"/>
      <c r="E45" s="173"/>
      <c r="F45" s="173"/>
      <c r="G45" s="47">
        <v>1537.58</v>
      </c>
      <c r="H45" s="258">
        <f t="shared" si="2"/>
        <v>768.79</v>
      </c>
      <c r="I45" s="259"/>
      <c r="J45" s="259"/>
      <c r="K45" s="260"/>
      <c r="L45" s="258">
        <f t="shared" si="3"/>
        <v>768.79</v>
      </c>
      <c r="M45" s="260"/>
      <c r="N45" s="250"/>
      <c r="O45" s="312"/>
      <c r="P45" s="309"/>
      <c r="Q45" s="309"/>
      <c r="R45" s="309"/>
      <c r="S45" s="300"/>
      <c r="T45" s="8"/>
      <c r="U45" s="8"/>
      <c r="V45" s="8"/>
      <c r="W45" s="8"/>
      <c r="X45" s="8"/>
    </row>
    <row r="46" spans="1:24" ht="15" customHeight="1">
      <c r="A46" s="114"/>
      <c r="B46" s="114"/>
      <c r="C46" s="173" t="s">
        <v>82</v>
      </c>
      <c r="D46" s="173"/>
      <c r="E46" s="173"/>
      <c r="F46" s="173"/>
      <c r="G46" s="47">
        <v>854.21</v>
      </c>
      <c r="H46" s="258">
        <f t="shared" si="2"/>
        <v>427.10500000000002</v>
      </c>
      <c r="I46" s="259"/>
      <c r="J46" s="259"/>
      <c r="K46" s="260"/>
      <c r="L46" s="258">
        <f t="shared" si="3"/>
        <v>427.10500000000002</v>
      </c>
      <c r="M46" s="260"/>
      <c r="N46" s="250"/>
      <c r="O46" s="313"/>
      <c r="P46" s="310"/>
      <c r="Q46" s="310"/>
      <c r="R46" s="310"/>
      <c r="S46" s="301"/>
      <c r="T46" s="8"/>
      <c r="U46" s="8"/>
      <c r="V46" s="8"/>
      <c r="W46" s="8"/>
      <c r="X46" s="8"/>
    </row>
    <row r="47" spans="1:24" ht="15.75">
      <c r="A47" s="261" t="s">
        <v>33</v>
      </c>
      <c r="B47" s="262"/>
      <c r="C47" s="263"/>
      <c r="D47" s="264"/>
      <c r="E47" s="264"/>
      <c r="F47" s="265"/>
      <c r="G47" s="47"/>
      <c r="H47" s="258"/>
      <c r="I47" s="259"/>
      <c r="J47" s="259"/>
      <c r="K47" s="260"/>
      <c r="L47" s="258">
        <f>SUM(L43:M46)</f>
        <v>2776.19</v>
      </c>
      <c r="M47" s="260"/>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291" t="s">
        <v>59</v>
      </c>
      <c r="I49" s="292"/>
      <c r="J49" s="291" t="s">
        <v>97</v>
      </c>
      <c r="K49" s="292"/>
      <c r="L49" s="106" t="s">
        <v>48</v>
      </c>
      <c r="M49" s="106"/>
      <c r="N49" s="252"/>
      <c r="O49" s="150"/>
      <c r="P49" s="242"/>
      <c r="Q49" s="242"/>
      <c r="R49" s="242"/>
      <c r="S49" s="151"/>
    </row>
    <row r="50" spans="1:19" ht="55.5" customHeight="1">
      <c r="A50" s="123"/>
      <c r="B50" s="123"/>
      <c r="C50" s="125"/>
      <c r="D50" s="125"/>
      <c r="E50" s="125"/>
      <c r="F50" s="125"/>
      <c r="G50" s="106"/>
      <c r="H50" s="293"/>
      <c r="I50" s="294"/>
      <c r="J50" s="293"/>
      <c r="K50" s="294"/>
      <c r="L50" s="106"/>
      <c r="M50" s="106"/>
      <c r="N50" s="253"/>
      <c r="O50" s="150"/>
      <c r="P50" s="242"/>
      <c r="Q50" s="242"/>
      <c r="R50" s="242"/>
      <c r="S50" s="151"/>
    </row>
    <row r="51" spans="1:19" ht="15.75">
      <c r="A51" s="123"/>
      <c r="B51" s="123"/>
      <c r="C51" s="117" t="s">
        <v>49</v>
      </c>
      <c r="D51" s="117"/>
      <c r="E51" s="117"/>
      <c r="F51" s="117"/>
      <c r="G51" s="48">
        <v>3010.38</v>
      </c>
      <c r="H51" s="269">
        <f>H33-(H45+H46)</f>
        <v>9443.2179032258064</v>
      </c>
      <c r="I51" s="290"/>
      <c r="J51" s="269">
        <f>(H51*J16)-D12</f>
        <v>269.2080146370422</v>
      </c>
      <c r="K51" s="290"/>
      <c r="L51" s="172">
        <f>IF(J51&lt;=0,G51,G51-J51)</f>
        <v>2741.1719853629579</v>
      </c>
      <c r="M51" s="172"/>
      <c r="N51" s="249"/>
      <c r="O51" s="150"/>
      <c r="P51" s="242"/>
      <c r="Q51" s="242"/>
      <c r="R51" s="242"/>
      <c r="S51" s="151"/>
    </row>
    <row r="52" spans="1:19" ht="15.75">
      <c r="A52" s="123"/>
      <c r="B52" s="123"/>
      <c r="C52" s="117" t="s">
        <v>50</v>
      </c>
      <c r="D52" s="117"/>
      <c r="E52" s="117"/>
      <c r="F52" s="117"/>
      <c r="G52" s="48">
        <v>213.81</v>
      </c>
      <c r="H52" s="269"/>
      <c r="I52" s="290"/>
      <c r="J52" s="269">
        <f>G52</f>
        <v>213.81</v>
      </c>
      <c r="K52" s="290"/>
      <c r="L52" s="172">
        <f>G52-J52</f>
        <v>0</v>
      </c>
      <c r="M52" s="172"/>
      <c r="N52" s="251"/>
      <c r="O52" s="150"/>
      <c r="P52" s="242"/>
      <c r="Q52" s="242"/>
      <c r="R52" s="242"/>
      <c r="S52" s="151"/>
    </row>
    <row r="53" spans="1:19" ht="18.75">
      <c r="A53" s="119" t="s">
        <v>33</v>
      </c>
      <c r="B53" s="119"/>
      <c r="C53" s="120"/>
      <c r="D53" s="120"/>
      <c r="E53" s="120"/>
      <c r="F53" s="120"/>
      <c r="G53" s="48"/>
      <c r="H53" s="172"/>
      <c r="I53" s="172"/>
      <c r="J53" s="172"/>
      <c r="K53" s="172"/>
      <c r="L53" s="223">
        <f>SUM(L51+L52)</f>
        <v>2741.1719853629579</v>
      </c>
      <c r="M53" s="223"/>
      <c r="N53" s="18">
        <v>3</v>
      </c>
      <c r="O53" s="150"/>
      <c r="P53" s="242"/>
      <c r="Q53" s="242"/>
      <c r="R53" s="242"/>
      <c r="S53" s="151"/>
    </row>
    <row r="54" spans="1:19" ht="18.75" customHeight="1">
      <c r="A54" s="107" t="s">
        <v>93</v>
      </c>
      <c r="B54" s="107"/>
      <c r="C54" s="107"/>
      <c r="D54" s="107"/>
      <c r="E54" s="107"/>
      <c r="F54" s="107"/>
      <c r="G54" s="107"/>
      <c r="H54" s="107"/>
      <c r="I54" s="107"/>
      <c r="J54" s="107"/>
      <c r="K54" s="107"/>
      <c r="L54" s="107"/>
      <c r="M54" s="107"/>
      <c r="N54" s="39"/>
      <c r="O54" s="150"/>
      <c r="P54" s="242"/>
      <c r="Q54" s="242"/>
      <c r="R54" s="242"/>
      <c r="S54" s="151"/>
    </row>
    <row r="55" spans="1:19" ht="14.45" customHeight="1">
      <c r="A55" s="123" t="s">
        <v>94</v>
      </c>
      <c r="B55" s="123"/>
      <c r="C55" s="235" t="s">
        <v>54</v>
      </c>
      <c r="D55" s="236"/>
      <c r="E55" s="236"/>
      <c r="F55" s="236"/>
      <c r="G55" s="126">
        <f>L40-L53</f>
        <v>18721.568659798333</v>
      </c>
      <c r="H55" s="126"/>
      <c r="I55" s="126"/>
      <c r="J55" s="126"/>
      <c r="K55" s="126"/>
      <c r="L55" s="126"/>
      <c r="M55" s="126"/>
      <c r="N55" s="181"/>
      <c r="O55" s="150"/>
      <c r="P55" s="242"/>
      <c r="Q55" s="242"/>
      <c r="R55" s="242"/>
      <c r="S55" s="151"/>
    </row>
    <row r="56" spans="1:19" ht="14.45" customHeight="1">
      <c r="A56" s="123"/>
      <c r="B56" s="123"/>
      <c r="C56" s="236"/>
      <c r="D56" s="236"/>
      <c r="E56" s="236"/>
      <c r="F56" s="236"/>
      <c r="G56" s="126"/>
      <c r="H56" s="126"/>
      <c r="I56" s="126"/>
      <c r="J56" s="126"/>
      <c r="K56" s="126"/>
      <c r="L56" s="126"/>
      <c r="M56" s="126"/>
      <c r="N56" s="182"/>
      <c r="O56" s="145"/>
      <c r="P56" s="243"/>
      <c r="Q56" s="243"/>
      <c r="R56" s="243"/>
      <c r="S56" s="146"/>
    </row>
    <row r="59" spans="1:19" ht="144.75"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92.25"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5" ht="30">
      <c r="A65" s="244"/>
      <c r="B65" s="244"/>
      <c r="C65" s="244"/>
      <c r="D65" s="84"/>
      <c r="E65" s="86"/>
      <c r="F65" s="245"/>
      <c r="G65" s="245"/>
      <c r="H65" s="245"/>
      <c r="I65" s="84"/>
      <c r="J65" s="32"/>
      <c r="K65" s="32"/>
      <c r="L65" s="32"/>
      <c r="M65" s="32"/>
      <c r="N65" s="32"/>
      <c r="O65" s="32"/>
    </row>
  </sheetData>
  <mergeCells count="198">
    <mergeCell ref="U1:V1"/>
    <mergeCell ref="A2:S2"/>
    <mergeCell ref="A65:C65"/>
    <mergeCell ref="F65:H65"/>
    <mergeCell ref="J52:K52"/>
    <mergeCell ref="L52:M52"/>
    <mergeCell ref="A53:B53"/>
    <mergeCell ref="C53:F53"/>
    <mergeCell ref="H53:K53"/>
    <mergeCell ref="L53:M53"/>
    <mergeCell ref="O47:S56"/>
    <mergeCell ref="A61:J61"/>
    <mergeCell ref="K61:S61"/>
    <mergeCell ref="A62:C62"/>
    <mergeCell ref="D62:J62"/>
    <mergeCell ref="K62:N62"/>
    <mergeCell ref="O62:S62"/>
    <mergeCell ref="A63:C63"/>
    <mergeCell ref="D63:J63"/>
    <mergeCell ref="K63:N63"/>
    <mergeCell ref="O63:S63"/>
    <mergeCell ref="A64:C64"/>
    <mergeCell ref="D64:J64"/>
    <mergeCell ref="K64:N64"/>
    <mergeCell ref="A47:B47"/>
    <mergeCell ref="C47:F47"/>
    <mergeCell ref="H47:K47"/>
    <mergeCell ref="L47:M47"/>
    <mergeCell ref="A48:M48"/>
    <mergeCell ref="A49:B52"/>
    <mergeCell ref="C49:F50"/>
    <mergeCell ref="G49:G50"/>
    <mergeCell ref="H49:I50"/>
    <mergeCell ref="J49:K50"/>
    <mergeCell ref="L49:M50"/>
    <mergeCell ref="N49:N50"/>
    <mergeCell ref="C51:F51"/>
    <mergeCell ref="H51:I51"/>
    <mergeCell ref="J51:K51"/>
    <mergeCell ref="L51:M51"/>
    <mergeCell ref="N51:N52"/>
    <mergeCell ref="C52:F52"/>
    <mergeCell ref="H52:I52"/>
    <mergeCell ref="A55:B56"/>
    <mergeCell ref="C55:F56"/>
    <mergeCell ref="G55:M56"/>
    <mergeCell ref="N55:N56"/>
    <mergeCell ref="S42:S46"/>
    <mergeCell ref="A43:B46"/>
    <mergeCell ref="C43:F43"/>
    <mergeCell ref="H43:K43"/>
    <mergeCell ref="L43:M43"/>
    <mergeCell ref="N43:N46"/>
    <mergeCell ref="O43:O46"/>
    <mergeCell ref="P43:P46"/>
    <mergeCell ref="Q43:Q46"/>
    <mergeCell ref="R43:R46"/>
    <mergeCell ref="C46:F46"/>
    <mergeCell ref="H46:K46"/>
    <mergeCell ref="L46:M46"/>
    <mergeCell ref="C44:F44"/>
    <mergeCell ref="H44:K44"/>
    <mergeCell ref="L44:M44"/>
    <mergeCell ref="C45:F45"/>
    <mergeCell ref="H45:K45"/>
    <mergeCell ref="L45:M45"/>
    <mergeCell ref="A40:B40"/>
    <mergeCell ref="C40:F40"/>
    <mergeCell ref="H40:K40"/>
    <mergeCell ref="L40:M40"/>
    <mergeCell ref="A41:M41"/>
    <mergeCell ref="A42:B42"/>
    <mergeCell ref="C42:F42"/>
    <mergeCell ref="H42:K42"/>
    <mergeCell ref="L42:M42"/>
    <mergeCell ref="C38:F38"/>
    <mergeCell ref="H38:K38"/>
    <mergeCell ref="L38:M38"/>
    <mergeCell ref="C39:F39"/>
    <mergeCell ref="H39:K39"/>
    <mergeCell ref="L39:M39"/>
    <mergeCell ref="C36:F36"/>
    <mergeCell ref="H36:K36"/>
    <mergeCell ref="L36:M36"/>
    <mergeCell ref="C37:F37"/>
    <mergeCell ref="H37:K37"/>
    <mergeCell ref="L37:M37"/>
    <mergeCell ref="C34:F34"/>
    <mergeCell ref="H34:K34"/>
    <mergeCell ref="L34:M34"/>
    <mergeCell ref="C35:F35"/>
    <mergeCell ref="H35:K35"/>
    <mergeCell ref="L35:M35"/>
    <mergeCell ref="C32:F32"/>
    <mergeCell ref="H32:K32"/>
    <mergeCell ref="L32:M32"/>
    <mergeCell ref="C33:F33"/>
    <mergeCell ref="H33:K33"/>
    <mergeCell ref="L33:M33"/>
    <mergeCell ref="C23:F23"/>
    <mergeCell ref="H23:K23"/>
    <mergeCell ref="L23:M23"/>
    <mergeCell ref="C30:F30"/>
    <mergeCell ref="H30:K30"/>
    <mergeCell ref="L30:M30"/>
    <mergeCell ref="C31:F31"/>
    <mergeCell ref="H31:K31"/>
    <mergeCell ref="L31:M31"/>
    <mergeCell ref="C28:F28"/>
    <mergeCell ref="H28:K28"/>
    <mergeCell ref="L28:M28"/>
    <mergeCell ref="C29:F29"/>
    <mergeCell ref="H29:K29"/>
    <mergeCell ref="L29:M29"/>
    <mergeCell ref="N23:N39"/>
    <mergeCell ref="O23:S41"/>
    <mergeCell ref="C24:F24"/>
    <mergeCell ref="H24:K24"/>
    <mergeCell ref="L24:M24"/>
    <mergeCell ref="C25:F25"/>
    <mergeCell ref="A19:M19"/>
    <mergeCell ref="O19:S19"/>
    <mergeCell ref="A20:B22"/>
    <mergeCell ref="C20:F22"/>
    <mergeCell ref="G20:G22"/>
    <mergeCell ref="H20:K22"/>
    <mergeCell ref="L20:M22"/>
    <mergeCell ref="N20:N22"/>
    <mergeCell ref="O20:S22"/>
    <mergeCell ref="H25:K25"/>
    <mergeCell ref="L25:M25"/>
    <mergeCell ref="C26:F26"/>
    <mergeCell ref="H26:K26"/>
    <mergeCell ref="L26:M26"/>
    <mergeCell ref="C27:F27"/>
    <mergeCell ref="H27:K27"/>
    <mergeCell ref="L27:M27"/>
    <mergeCell ref="A23:B39"/>
    <mergeCell ref="A17:C17"/>
    <mergeCell ref="D17:F17"/>
    <mergeCell ref="G17:I17"/>
    <mergeCell ref="J17:M17"/>
    <mergeCell ref="A18:C18"/>
    <mergeCell ref="D18:M18"/>
    <mergeCell ref="A15:C15"/>
    <mergeCell ref="D15:F15"/>
    <mergeCell ref="G15:I15"/>
    <mergeCell ref="J15:M15"/>
    <mergeCell ref="A16:C16"/>
    <mergeCell ref="D16:F16"/>
    <mergeCell ref="G16:I16"/>
    <mergeCell ref="J16:M16"/>
    <mergeCell ref="A14:C14"/>
    <mergeCell ref="D14:F14"/>
    <mergeCell ref="G14:I14"/>
    <mergeCell ref="J14:M14"/>
    <mergeCell ref="A11:C11"/>
    <mergeCell ref="D11:F11"/>
    <mergeCell ref="G11:I11"/>
    <mergeCell ref="J11:M11"/>
    <mergeCell ref="A12:C12"/>
    <mergeCell ref="D12:F12"/>
    <mergeCell ref="G12:I12"/>
    <mergeCell ref="J12:M12"/>
    <mergeCell ref="G7:I7"/>
    <mergeCell ref="J7:M7"/>
    <mergeCell ref="A8:C8"/>
    <mergeCell ref="D8:F8"/>
    <mergeCell ref="G8:I8"/>
    <mergeCell ref="J8:M8"/>
    <mergeCell ref="A13:C13"/>
    <mergeCell ref="D13:F13"/>
    <mergeCell ref="G13:I13"/>
    <mergeCell ref="J13:M13"/>
    <mergeCell ref="A59:S59"/>
    <mergeCell ref="A60:S60"/>
    <mergeCell ref="O64:S64"/>
    <mergeCell ref="A1:S1"/>
    <mergeCell ref="A54:M54"/>
    <mergeCell ref="A4:S4"/>
    <mergeCell ref="A5:M5"/>
    <mergeCell ref="N5:N18"/>
    <mergeCell ref="O5:S5"/>
    <mergeCell ref="A6:C6"/>
    <mergeCell ref="D6:F6"/>
    <mergeCell ref="G6:I6"/>
    <mergeCell ref="J6:M6"/>
    <mergeCell ref="O6:S16"/>
    <mergeCell ref="A9:C9"/>
    <mergeCell ref="D9:F9"/>
    <mergeCell ref="G9:I9"/>
    <mergeCell ref="J9:M9"/>
    <mergeCell ref="A10:C10"/>
    <mergeCell ref="D10:F10"/>
    <mergeCell ref="G10:I10"/>
    <mergeCell ref="J10:M10"/>
    <mergeCell ref="A7:C7"/>
    <mergeCell ref="D7:F7"/>
  </mergeCells>
  <hyperlinks>
    <hyperlink ref="U1:V1" location="İÇİNDEKİLER!A1" display="İÇİNDEKİLER" xr:uid="{00000000-0004-0000-0C00-000000000000}"/>
  </hyperlinks>
  <pageMargins left="0.70866141732283472" right="0.70866141732283472" top="0.74803149606299213" bottom="0.74803149606299213" header="0.31496062992125984" footer="0.31496062992125984"/>
  <pageSetup paperSize="9" scale="48" orientation="portrait" horizontalDpi="4294967294" verticalDpi="4294967294" r:id="rId1"/>
  <colBreaks count="1" manualBreakCount="1">
    <brk id="19"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68"/>
  <sheetViews>
    <sheetView zoomScaleNormal="100" workbookViewId="0">
      <selection activeCell="O23" sqref="O23:U41"/>
    </sheetView>
  </sheetViews>
  <sheetFormatPr defaultColWidth="9.140625" defaultRowHeight="15"/>
  <cols>
    <col min="2" max="2" width="8" customWidth="1"/>
    <col min="3" max="3" width="15.28515625" customWidth="1"/>
    <col min="4" max="4" width="6.5703125" customWidth="1"/>
    <col min="6" max="6" width="4.42578125" customWidth="1"/>
    <col min="7" max="7" width="11.140625" customWidth="1"/>
    <col min="9" max="9" width="8.42578125" customWidth="1"/>
    <col min="10" max="10" width="7.42578125" customWidth="1"/>
    <col min="11" max="11" width="5" customWidth="1"/>
    <col min="13" max="13" width="5.42578125" customWidth="1"/>
    <col min="14" max="14" width="5.7109375" customWidth="1"/>
    <col min="15" max="15" width="11.7109375" customWidth="1"/>
    <col min="16" max="16" width="11.42578125" customWidth="1"/>
    <col min="17" max="17" width="11" customWidth="1"/>
    <col min="18" max="18" width="10.5703125" customWidth="1"/>
    <col min="19" max="19" width="10.85546875" customWidth="1"/>
    <col min="20" max="20" width="14.7109375" customWidth="1"/>
    <col min="21" max="21" width="5.5703125" customWidth="1"/>
    <col min="22" max="22" width="6" customWidth="1"/>
    <col min="23" max="23" width="11.85546875" customWidth="1"/>
    <col min="24" max="24" width="8.140625" customWidth="1"/>
    <col min="25" max="26" width="6" customWidth="1"/>
  </cols>
  <sheetData>
    <row r="1" spans="1:37" ht="44.45" customHeight="1">
      <c r="A1" s="329" t="s">
        <v>160</v>
      </c>
      <c r="B1" s="330"/>
      <c r="C1" s="330"/>
      <c r="D1" s="330"/>
      <c r="E1" s="330"/>
      <c r="F1" s="330"/>
      <c r="G1" s="330"/>
      <c r="H1" s="330"/>
      <c r="I1" s="330"/>
      <c r="J1" s="330"/>
      <c r="K1" s="330"/>
      <c r="L1" s="330"/>
      <c r="M1" s="330"/>
      <c r="N1" s="330"/>
      <c r="O1" s="330"/>
      <c r="P1" s="330"/>
      <c r="Q1" s="330"/>
      <c r="R1" s="330"/>
      <c r="S1" s="330"/>
      <c r="T1" s="330"/>
      <c r="U1" s="331"/>
      <c r="V1" s="40"/>
      <c r="W1" s="136" t="s">
        <v>166</v>
      </c>
      <c r="X1" s="136"/>
      <c r="Y1" s="40"/>
      <c r="Z1" s="40"/>
      <c r="AA1" s="40"/>
      <c r="AB1" s="40"/>
      <c r="AC1" s="40"/>
      <c r="AD1" s="40"/>
      <c r="AE1" s="40"/>
      <c r="AF1" s="40"/>
      <c r="AG1" s="40"/>
      <c r="AH1" s="40"/>
      <c r="AI1" s="40"/>
      <c r="AJ1" s="40"/>
      <c r="AK1" s="40"/>
    </row>
    <row r="2" spans="1:37" ht="31.5" customHeight="1" thickBot="1">
      <c r="A2" s="324" t="s">
        <v>162</v>
      </c>
      <c r="B2" s="325"/>
      <c r="C2" s="325"/>
      <c r="D2" s="325"/>
      <c r="E2" s="325"/>
      <c r="F2" s="325"/>
      <c r="G2" s="325"/>
      <c r="H2" s="325"/>
      <c r="I2" s="325"/>
      <c r="J2" s="325"/>
      <c r="K2" s="325"/>
      <c r="L2" s="325"/>
      <c r="M2" s="325"/>
      <c r="N2" s="325"/>
      <c r="O2" s="325"/>
      <c r="P2" s="325"/>
      <c r="Q2" s="325"/>
      <c r="R2" s="325"/>
      <c r="S2" s="325"/>
      <c r="T2" s="325"/>
      <c r="U2" s="326"/>
      <c r="V2" s="40"/>
      <c r="W2" s="40"/>
      <c r="X2" s="40"/>
      <c r="Y2" s="40"/>
      <c r="Z2" s="40"/>
      <c r="AA2" s="40"/>
      <c r="AB2" s="40"/>
      <c r="AC2" s="40"/>
      <c r="AD2" s="40"/>
      <c r="AE2" s="40"/>
      <c r="AF2" s="40"/>
      <c r="AG2" s="40"/>
      <c r="AH2" s="40"/>
      <c r="AI2" s="40"/>
      <c r="AJ2" s="40"/>
      <c r="AK2" s="40"/>
    </row>
    <row r="3" spans="1:37" ht="23.25">
      <c r="A3" s="63"/>
      <c r="B3" s="63"/>
      <c r="C3" s="63"/>
      <c r="D3" s="63"/>
      <c r="E3" s="63"/>
      <c r="F3" s="63"/>
      <c r="G3" s="63"/>
      <c r="H3" s="63"/>
      <c r="I3" s="63"/>
      <c r="J3" s="63"/>
      <c r="K3" s="63"/>
      <c r="L3" s="63"/>
      <c r="M3" s="63"/>
      <c r="N3" s="63"/>
      <c r="O3" s="63"/>
      <c r="P3" s="63"/>
      <c r="Q3" s="63"/>
      <c r="R3" s="63"/>
      <c r="S3" s="63"/>
      <c r="T3" s="63"/>
      <c r="U3" s="63"/>
      <c r="V3" s="40"/>
      <c r="W3" s="40"/>
      <c r="X3" s="40"/>
      <c r="Y3" s="40"/>
      <c r="Z3" s="40"/>
      <c r="AA3" s="40"/>
      <c r="AB3" s="40"/>
      <c r="AC3" s="40"/>
      <c r="AD3" s="40"/>
      <c r="AE3" s="40"/>
      <c r="AF3" s="40"/>
      <c r="AG3" s="40"/>
      <c r="AH3" s="40"/>
      <c r="AI3" s="40"/>
      <c r="AJ3" s="40"/>
      <c r="AK3" s="40"/>
    </row>
    <row r="4" spans="1:37" ht="28.5" customHeight="1">
      <c r="A4" s="167" t="s">
        <v>0</v>
      </c>
      <c r="B4" s="168"/>
      <c r="C4" s="168"/>
      <c r="D4" s="168"/>
      <c r="E4" s="168"/>
      <c r="F4" s="168"/>
      <c r="G4" s="168"/>
      <c r="H4" s="168"/>
      <c r="I4" s="168"/>
      <c r="J4" s="168"/>
      <c r="K4" s="168"/>
      <c r="L4" s="168"/>
      <c r="M4" s="168"/>
      <c r="N4" s="168"/>
      <c r="O4" s="168"/>
      <c r="P4" s="168"/>
      <c r="Q4" s="168"/>
      <c r="R4" s="168"/>
      <c r="S4" s="168"/>
      <c r="T4" s="168"/>
      <c r="U4" s="169"/>
    </row>
    <row r="5" spans="1:37" ht="18.75">
      <c r="A5" s="160" t="s">
        <v>1</v>
      </c>
      <c r="B5" s="160"/>
      <c r="C5" s="160"/>
      <c r="D5" s="160"/>
      <c r="E5" s="160"/>
      <c r="F5" s="160"/>
      <c r="G5" s="160"/>
      <c r="H5" s="160"/>
      <c r="I5" s="160"/>
      <c r="J5" s="160"/>
      <c r="K5" s="160"/>
      <c r="L5" s="160"/>
      <c r="M5" s="160"/>
      <c r="N5" s="254"/>
      <c r="O5" s="170"/>
      <c r="P5" s="170"/>
      <c r="Q5" s="170"/>
      <c r="R5" s="170"/>
      <c r="S5" s="170"/>
      <c r="T5" s="170"/>
      <c r="U5" s="170"/>
    </row>
    <row r="6" spans="1:37" ht="15" customHeight="1">
      <c r="A6" s="127" t="s">
        <v>2</v>
      </c>
      <c r="B6" s="127"/>
      <c r="C6" s="127"/>
      <c r="D6" s="120"/>
      <c r="E6" s="120"/>
      <c r="F6" s="120"/>
      <c r="G6" s="117" t="s">
        <v>3</v>
      </c>
      <c r="H6" s="117"/>
      <c r="I6" s="117"/>
      <c r="J6" s="120"/>
      <c r="K6" s="120"/>
      <c r="L6" s="120"/>
      <c r="M6" s="120"/>
      <c r="N6" s="255"/>
      <c r="O6" s="150"/>
      <c r="P6" s="242"/>
      <c r="Q6" s="242"/>
      <c r="R6" s="242"/>
      <c r="S6" s="242"/>
      <c r="T6" s="242"/>
      <c r="U6" s="151"/>
    </row>
    <row r="7" spans="1:37" ht="15" customHeight="1">
      <c r="A7" s="117" t="s">
        <v>4</v>
      </c>
      <c r="B7" s="117"/>
      <c r="C7" s="117"/>
      <c r="D7" s="120"/>
      <c r="E7" s="120"/>
      <c r="F7" s="120"/>
      <c r="G7" s="117" t="s">
        <v>3</v>
      </c>
      <c r="H7" s="117"/>
      <c r="I7" s="117"/>
      <c r="J7" s="120"/>
      <c r="K7" s="120"/>
      <c r="L7" s="120"/>
      <c r="M7" s="120"/>
      <c r="N7" s="255"/>
      <c r="O7" s="150"/>
      <c r="P7" s="242"/>
      <c r="Q7" s="242"/>
      <c r="R7" s="242"/>
      <c r="S7" s="242"/>
      <c r="T7" s="242"/>
      <c r="U7" s="151"/>
    </row>
    <row r="8" spans="1:37" ht="15" customHeight="1">
      <c r="A8" s="117" t="s">
        <v>5</v>
      </c>
      <c r="B8" s="117"/>
      <c r="C8" s="117"/>
      <c r="D8" s="120"/>
      <c r="E8" s="120"/>
      <c r="F8" s="120"/>
      <c r="G8" s="117" t="s">
        <v>9</v>
      </c>
      <c r="H8" s="117"/>
      <c r="I8" s="117"/>
      <c r="J8" s="120"/>
      <c r="K8" s="120"/>
      <c r="L8" s="120"/>
      <c r="M8" s="120"/>
      <c r="N8" s="255"/>
      <c r="O8" s="150"/>
      <c r="P8" s="242"/>
      <c r="Q8" s="242"/>
      <c r="R8" s="242"/>
      <c r="S8" s="242"/>
      <c r="T8" s="242"/>
      <c r="U8" s="151"/>
    </row>
    <row r="9" spans="1:37" ht="15" customHeight="1">
      <c r="A9" s="117" t="s">
        <v>6</v>
      </c>
      <c r="B9" s="117"/>
      <c r="C9" s="117"/>
      <c r="D9" s="120"/>
      <c r="E9" s="120"/>
      <c r="F9" s="120"/>
      <c r="G9" s="117" t="s">
        <v>10</v>
      </c>
      <c r="H9" s="117"/>
      <c r="I9" s="117"/>
      <c r="J9" s="120"/>
      <c r="K9" s="120"/>
      <c r="L9" s="120"/>
      <c r="M9" s="120"/>
      <c r="N9" s="255"/>
      <c r="O9" s="150"/>
      <c r="P9" s="242"/>
      <c r="Q9" s="242"/>
      <c r="R9" s="242"/>
      <c r="S9" s="242"/>
      <c r="T9" s="242"/>
      <c r="U9" s="151"/>
    </row>
    <row r="10" spans="1:37" ht="15" customHeight="1">
      <c r="A10" s="117" t="s">
        <v>7</v>
      </c>
      <c r="B10" s="117"/>
      <c r="C10" s="117"/>
      <c r="D10" s="120"/>
      <c r="E10" s="120"/>
      <c r="F10" s="120"/>
      <c r="G10" s="117" t="s">
        <v>11</v>
      </c>
      <c r="H10" s="117"/>
      <c r="I10" s="117"/>
      <c r="J10" s="135">
        <v>45231</v>
      </c>
      <c r="K10" s="120"/>
      <c r="L10" s="120"/>
      <c r="M10" s="120"/>
      <c r="N10" s="255"/>
      <c r="O10" s="150"/>
      <c r="P10" s="242"/>
      <c r="Q10" s="242"/>
      <c r="R10" s="242"/>
      <c r="S10" s="242"/>
      <c r="T10" s="242"/>
      <c r="U10" s="151"/>
    </row>
    <row r="11" spans="1:37" ht="15" customHeight="1">
      <c r="A11" s="117" t="s">
        <v>12</v>
      </c>
      <c r="B11" s="117"/>
      <c r="C11" s="117"/>
      <c r="D11" s="134">
        <v>45259</v>
      </c>
      <c r="E11" s="120"/>
      <c r="F11" s="120"/>
      <c r="G11" s="117" t="s">
        <v>13</v>
      </c>
      <c r="H11" s="117"/>
      <c r="I11" s="117"/>
      <c r="J11" s="120"/>
      <c r="K11" s="120"/>
      <c r="L11" s="120"/>
      <c r="M11" s="120"/>
      <c r="N11" s="255"/>
      <c r="O11" s="150"/>
      <c r="P11" s="242"/>
      <c r="Q11" s="242"/>
      <c r="R11" s="242"/>
      <c r="S11" s="242"/>
      <c r="T11" s="242"/>
      <c r="U11" s="151"/>
    </row>
    <row r="12" spans="1:37"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242"/>
      <c r="T12" s="242"/>
      <c r="U12" s="151"/>
    </row>
    <row r="13" spans="1:37" ht="15" customHeight="1">
      <c r="A13" s="229" t="s">
        <v>41</v>
      </c>
      <c r="B13" s="230"/>
      <c r="C13" s="231"/>
      <c r="D13" s="266">
        <v>30</v>
      </c>
      <c r="E13" s="267"/>
      <c r="F13" s="268"/>
      <c r="G13" s="229" t="s">
        <v>42</v>
      </c>
      <c r="H13" s="230"/>
      <c r="I13" s="231"/>
      <c r="J13" s="266">
        <v>30</v>
      </c>
      <c r="K13" s="267"/>
      <c r="L13" s="267"/>
      <c r="M13" s="268"/>
      <c r="N13" s="255"/>
      <c r="O13" s="150"/>
      <c r="P13" s="242"/>
      <c r="Q13" s="242"/>
      <c r="R13" s="242"/>
      <c r="S13" s="242"/>
      <c r="T13" s="242"/>
      <c r="U13" s="151"/>
    </row>
    <row r="14" spans="1:37" ht="15" customHeight="1">
      <c r="A14" s="229" t="s">
        <v>43</v>
      </c>
      <c r="B14" s="230"/>
      <c r="C14" s="231"/>
      <c r="D14" s="266">
        <v>15</v>
      </c>
      <c r="E14" s="267"/>
      <c r="F14" s="268"/>
      <c r="G14" s="229" t="s">
        <v>43</v>
      </c>
      <c r="H14" s="230"/>
      <c r="I14" s="231"/>
      <c r="J14" s="266">
        <f>D14</f>
        <v>15</v>
      </c>
      <c r="K14" s="267"/>
      <c r="L14" s="267"/>
      <c r="M14" s="268"/>
      <c r="N14" s="255"/>
      <c r="O14" s="150"/>
      <c r="P14" s="242"/>
      <c r="Q14" s="242"/>
      <c r="R14" s="242"/>
      <c r="S14" s="242"/>
      <c r="T14" s="242"/>
      <c r="U14" s="151"/>
    </row>
    <row r="15" spans="1:37" ht="15" customHeight="1">
      <c r="A15" s="229" t="s">
        <v>62</v>
      </c>
      <c r="B15" s="230"/>
      <c r="C15" s="231"/>
      <c r="D15" s="266">
        <f>D13-D14</f>
        <v>15</v>
      </c>
      <c r="E15" s="267"/>
      <c r="F15" s="268"/>
      <c r="G15" s="229" t="s">
        <v>62</v>
      </c>
      <c r="H15" s="230"/>
      <c r="I15" s="231"/>
      <c r="J15" s="266">
        <f>J13-J14</f>
        <v>15</v>
      </c>
      <c r="K15" s="267"/>
      <c r="L15" s="267"/>
      <c r="M15" s="268"/>
      <c r="N15" s="255"/>
      <c r="O15" s="150"/>
      <c r="P15" s="242"/>
      <c r="Q15" s="242"/>
      <c r="R15" s="242"/>
      <c r="S15" s="242"/>
      <c r="T15" s="242"/>
      <c r="U15" s="151"/>
    </row>
    <row r="16" spans="1:37"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242"/>
      <c r="T16" s="242"/>
      <c r="U16" s="151"/>
    </row>
    <row r="17" spans="1:21" ht="29.25" customHeight="1">
      <c r="A17" s="295" t="s">
        <v>172</v>
      </c>
      <c r="B17" s="296"/>
      <c r="C17" s="297"/>
      <c r="D17" s="269">
        <f>G43*100/11</f>
        <v>17084.272727272728</v>
      </c>
      <c r="E17" s="298"/>
      <c r="F17" s="290"/>
      <c r="G17" s="266"/>
      <c r="H17" s="267"/>
      <c r="I17" s="268"/>
      <c r="J17" s="276"/>
      <c r="K17" s="277"/>
      <c r="L17" s="277"/>
      <c r="M17" s="278"/>
      <c r="N17" s="255"/>
      <c r="O17" s="15"/>
      <c r="P17" s="17"/>
      <c r="Q17" s="17"/>
      <c r="R17" s="17"/>
      <c r="S17" s="17"/>
      <c r="T17" s="17"/>
      <c r="U17" s="16"/>
    </row>
    <row r="18" spans="1:21" ht="29.25" customHeight="1">
      <c r="A18" s="117" t="s">
        <v>8</v>
      </c>
      <c r="B18" s="117"/>
      <c r="C18" s="117"/>
      <c r="D18" s="120"/>
      <c r="E18" s="120"/>
      <c r="F18" s="120"/>
      <c r="G18" s="120"/>
      <c r="H18" s="120"/>
      <c r="I18" s="120"/>
      <c r="J18" s="120"/>
      <c r="K18" s="120"/>
      <c r="L18" s="120"/>
      <c r="M18" s="120"/>
      <c r="N18" s="256"/>
      <c r="O18" s="19"/>
      <c r="P18" s="21"/>
      <c r="Q18" s="21"/>
      <c r="R18" s="21"/>
      <c r="S18" s="21"/>
      <c r="T18" s="21"/>
      <c r="U18" s="20"/>
    </row>
    <row r="19" spans="1:21" ht="15.75">
      <c r="A19" s="107" t="s">
        <v>15</v>
      </c>
      <c r="B19" s="107"/>
      <c r="C19" s="107"/>
      <c r="D19" s="107"/>
      <c r="E19" s="107"/>
      <c r="F19" s="107"/>
      <c r="G19" s="107"/>
      <c r="H19" s="107"/>
      <c r="I19" s="107"/>
      <c r="J19" s="107"/>
      <c r="K19" s="107"/>
      <c r="L19" s="107"/>
      <c r="M19" s="107"/>
      <c r="N19" s="9"/>
      <c r="O19" s="148"/>
      <c r="P19" s="240"/>
      <c r="Q19" s="240"/>
      <c r="R19" s="240"/>
      <c r="S19" s="240"/>
      <c r="T19" s="240"/>
      <c r="U19" s="149"/>
    </row>
    <row r="20" spans="1:21" ht="15" customHeight="1">
      <c r="A20" s="123"/>
      <c r="B20" s="123"/>
      <c r="C20" s="133"/>
      <c r="D20" s="133"/>
      <c r="E20" s="133"/>
      <c r="F20" s="133"/>
      <c r="G20" s="338" t="s">
        <v>30</v>
      </c>
      <c r="H20" s="114" t="s">
        <v>31</v>
      </c>
      <c r="I20" s="119"/>
      <c r="J20" s="119"/>
      <c r="K20" s="119"/>
      <c r="L20" s="114" t="s">
        <v>32</v>
      </c>
      <c r="M20" s="119"/>
      <c r="N20" s="246"/>
      <c r="O20" s="143"/>
      <c r="P20" s="241"/>
      <c r="Q20" s="241"/>
      <c r="R20" s="241"/>
      <c r="S20" s="241"/>
      <c r="T20" s="241"/>
      <c r="U20" s="144"/>
    </row>
    <row r="21" spans="1:21">
      <c r="A21" s="123"/>
      <c r="B21" s="123"/>
      <c r="C21" s="133"/>
      <c r="D21" s="133"/>
      <c r="E21" s="133"/>
      <c r="F21" s="133"/>
      <c r="G21" s="338"/>
      <c r="H21" s="119"/>
      <c r="I21" s="119"/>
      <c r="J21" s="119"/>
      <c r="K21" s="119"/>
      <c r="L21" s="119"/>
      <c r="M21" s="119"/>
      <c r="N21" s="247"/>
      <c r="O21" s="150"/>
      <c r="P21" s="242"/>
      <c r="Q21" s="242"/>
      <c r="R21" s="242"/>
      <c r="S21" s="242"/>
      <c r="T21" s="242"/>
      <c r="U21" s="151"/>
    </row>
    <row r="22" spans="1:21" ht="30" customHeight="1">
      <c r="A22" s="123"/>
      <c r="B22" s="123"/>
      <c r="C22" s="133"/>
      <c r="D22" s="133"/>
      <c r="E22" s="133"/>
      <c r="F22" s="133"/>
      <c r="G22" s="338"/>
      <c r="H22" s="119"/>
      <c r="I22" s="119"/>
      <c r="J22" s="119"/>
      <c r="K22" s="119"/>
      <c r="L22" s="119"/>
      <c r="M22" s="119"/>
      <c r="N22" s="248"/>
      <c r="O22" s="145"/>
      <c r="P22" s="243"/>
      <c r="Q22" s="243"/>
      <c r="R22" s="243"/>
      <c r="S22" s="243"/>
      <c r="T22" s="243"/>
      <c r="U22" s="146"/>
    </row>
    <row r="23" spans="1:21"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241"/>
      <c r="T23" s="241"/>
      <c r="U23" s="144"/>
    </row>
    <row r="24" spans="1:21"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242"/>
      <c r="T24" s="242"/>
      <c r="U24" s="151"/>
    </row>
    <row r="25" spans="1:21"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242"/>
      <c r="T25" s="242"/>
      <c r="U25" s="151"/>
    </row>
    <row r="26" spans="1:21"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242"/>
      <c r="T26" s="242"/>
      <c r="U26" s="151"/>
    </row>
    <row r="27" spans="1:21"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242"/>
      <c r="T27" s="242"/>
      <c r="U27" s="151"/>
    </row>
    <row r="28" spans="1:21" ht="15.75">
      <c r="A28" s="123"/>
      <c r="B28" s="123"/>
      <c r="C28" s="173" t="s">
        <v>91</v>
      </c>
      <c r="D28" s="173"/>
      <c r="E28" s="173"/>
      <c r="F28" s="173"/>
      <c r="G28" s="41">
        <v>1158.77</v>
      </c>
      <c r="H28" s="172">
        <f>G28</f>
        <v>1158.77</v>
      </c>
      <c r="I28" s="172"/>
      <c r="J28" s="172"/>
      <c r="K28" s="172"/>
      <c r="L28" s="172">
        <f t="shared" si="1"/>
        <v>0</v>
      </c>
      <c r="M28" s="172"/>
      <c r="N28" s="250"/>
      <c r="O28" s="150"/>
      <c r="P28" s="242"/>
      <c r="Q28" s="242"/>
      <c r="R28" s="242"/>
      <c r="S28" s="242"/>
      <c r="T28" s="242"/>
      <c r="U28" s="151"/>
    </row>
    <row r="29" spans="1:21"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242"/>
      <c r="T29" s="242"/>
      <c r="U29" s="151"/>
    </row>
    <row r="30" spans="1:21" ht="15.75">
      <c r="A30" s="123"/>
      <c r="B30" s="123"/>
      <c r="C30" s="117" t="s">
        <v>98</v>
      </c>
      <c r="D30" s="117"/>
      <c r="E30" s="117"/>
      <c r="F30" s="117"/>
      <c r="G30" s="41">
        <v>0</v>
      </c>
      <c r="H30" s="172">
        <f>G30</f>
        <v>0</v>
      </c>
      <c r="I30" s="172"/>
      <c r="J30" s="172"/>
      <c r="K30" s="172"/>
      <c r="L30" s="172">
        <f t="shared" si="1"/>
        <v>0</v>
      </c>
      <c r="M30" s="172"/>
      <c r="N30" s="250"/>
      <c r="O30" s="150"/>
      <c r="P30" s="242"/>
      <c r="Q30" s="242"/>
      <c r="R30" s="242"/>
      <c r="S30" s="242"/>
      <c r="T30" s="242"/>
      <c r="U30" s="151"/>
    </row>
    <row r="31" spans="1:21" ht="15.75">
      <c r="A31" s="123"/>
      <c r="B31" s="123"/>
      <c r="C31" s="117" t="s">
        <v>22</v>
      </c>
      <c r="D31" s="117"/>
      <c r="E31" s="117"/>
      <c r="F31" s="117"/>
      <c r="G31" s="41">
        <v>0</v>
      </c>
      <c r="H31" s="172">
        <f>G31</f>
        <v>0</v>
      </c>
      <c r="I31" s="172"/>
      <c r="J31" s="172"/>
      <c r="K31" s="172"/>
      <c r="L31" s="172">
        <f t="shared" si="1"/>
        <v>0</v>
      </c>
      <c r="M31" s="172"/>
      <c r="N31" s="250"/>
      <c r="O31" s="150"/>
      <c r="P31" s="242"/>
      <c r="Q31" s="242"/>
      <c r="R31" s="242"/>
      <c r="S31" s="242"/>
      <c r="T31" s="242"/>
      <c r="U31" s="151"/>
    </row>
    <row r="32" spans="1:21"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242"/>
      <c r="T32" s="242"/>
      <c r="U32" s="151"/>
    </row>
    <row r="33" spans="1:26" ht="15.75">
      <c r="A33" s="123"/>
      <c r="B33" s="123"/>
      <c r="C33" s="117" t="s">
        <v>24</v>
      </c>
      <c r="D33" s="117"/>
      <c r="E33" s="117"/>
      <c r="F33" s="117"/>
      <c r="G33" s="41">
        <v>21987.5</v>
      </c>
      <c r="H33" s="172">
        <f t="shared" si="0"/>
        <v>10993.75</v>
      </c>
      <c r="I33" s="172"/>
      <c r="J33" s="172"/>
      <c r="K33" s="172"/>
      <c r="L33" s="172">
        <f t="shared" si="1"/>
        <v>10993.75</v>
      </c>
      <c r="M33" s="172"/>
      <c r="N33" s="250"/>
      <c r="O33" s="150"/>
      <c r="P33" s="242"/>
      <c r="Q33" s="242"/>
      <c r="R33" s="242"/>
      <c r="S33" s="242"/>
      <c r="T33" s="242"/>
      <c r="U33" s="151"/>
    </row>
    <row r="34" spans="1:26" ht="15.75">
      <c r="A34" s="123"/>
      <c r="B34" s="123"/>
      <c r="C34" s="117" t="s">
        <v>25</v>
      </c>
      <c r="D34" s="117"/>
      <c r="E34" s="117"/>
      <c r="F34" s="117"/>
      <c r="G34" s="41">
        <v>11457.67</v>
      </c>
      <c r="H34" s="172">
        <f t="shared" si="0"/>
        <v>5728.835</v>
      </c>
      <c r="I34" s="172"/>
      <c r="J34" s="172"/>
      <c r="K34" s="172"/>
      <c r="L34" s="172">
        <f t="shared" si="1"/>
        <v>5728.835</v>
      </c>
      <c r="M34" s="172"/>
      <c r="N34" s="250"/>
      <c r="O34" s="150"/>
      <c r="P34" s="242"/>
      <c r="Q34" s="242"/>
      <c r="R34" s="242"/>
      <c r="S34" s="242"/>
      <c r="T34" s="242"/>
      <c r="U34" s="151"/>
    </row>
    <row r="35" spans="1:26"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242"/>
      <c r="T35" s="242"/>
      <c r="U35" s="151"/>
    </row>
    <row r="36" spans="1:26"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242"/>
      <c r="T36" s="242"/>
      <c r="U36" s="151"/>
    </row>
    <row r="37" spans="1:26"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242"/>
      <c r="T37" s="242"/>
      <c r="U37" s="151"/>
    </row>
    <row r="38" spans="1:26" ht="15.75">
      <c r="A38" s="123"/>
      <c r="B38" s="123"/>
      <c r="C38" s="117" t="s">
        <v>51</v>
      </c>
      <c r="D38" s="117"/>
      <c r="E38" s="117"/>
      <c r="F38" s="117"/>
      <c r="G38" s="41">
        <v>8138.89</v>
      </c>
      <c r="H38" s="172">
        <f t="shared" si="0"/>
        <v>4069.4450000000002</v>
      </c>
      <c r="I38" s="172"/>
      <c r="J38" s="172"/>
      <c r="K38" s="172"/>
      <c r="L38" s="172">
        <f t="shared" si="1"/>
        <v>4069.4450000000002</v>
      </c>
      <c r="M38" s="172"/>
      <c r="N38" s="250"/>
      <c r="O38" s="150"/>
      <c r="P38" s="242"/>
      <c r="Q38" s="242"/>
      <c r="R38" s="242"/>
      <c r="S38" s="242"/>
      <c r="T38" s="242"/>
      <c r="U38" s="151"/>
    </row>
    <row r="39" spans="1:26"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242"/>
      <c r="T39" s="242"/>
      <c r="U39" s="151"/>
    </row>
    <row r="40" spans="1:26" ht="18.75">
      <c r="A40" s="261" t="s">
        <v>33</v>
      </c>
      <c r="B40" s="262"/>
      <c r="C40" s="266"/>
      <c r="D40" s="267"/>
      <c r="E40" s="267"/>
      <c r="F40" s="268"/>
      <c r="G40" s="41">
        <f>SUM(G23:G39)</f>
        <v>43380.08</v>
      </c>
      <c r="H40" s="269">
        <f>SUM(H23:K39)</f>
        <v>22588.05</v>
      </c>
      <c r="I40" s="267"/>
      <c r="J40" s="267"/>
      <c r="K40" s="268"/>
      <c r="L40" s="223">
        <f>G40-H40</f>
        <v>20792.030000000002</v>
      </c>
      <c r="M40" s="223"/>
      <c r="N40" s="18">
        <v>1</v>
      </c>
      <c r="O40" s="150"/>
      <c r="P40" s="242"/>
      <c r="Q40" s="242"/>
      <c r="R40" s="242"/>
      <c r="S40" s="242"/>
      <c r="T40" s="242"/>
      <c r="U40" s="151"/>
    </row>
    <row r="41" spans="1:26" ht="15.75">
      <c r="A41" s="107" t="s">
        <v>39</v>
      </c>
      <c r="B41" s="107"/>
      <c r="C41" s="107"/>
      <c r="D41" s="107"/>
      <c r="E41" s="107"/>
      <c r="F41" s="107"/>
      <c r="G41" s="107"/>
      <c r="H41" s="107"/>
      <c r="I41" s="107"/>
      <c r="J41" s="107"/>
      <c r="K41" s="107"/>
      <c r="L41" s="107"/>
      <c r="M41" s="107"/>
      <c r="N41" s="9"/>
      <c r="O41" s="145"/>
      <c r="P41" s="243"/>
      <c r="Q41" s="243"/>
      <c r="R41" s="243"/>
      <c r="S41" s="243"/>
      <c r="T41" s="243"/>
      <c r="U41" s="146"/>
    </row>
    <row r="42" spans="1:26" ht="110.25" customHeight="1">
      <c r="A42" s="106"/>
      <c r="B42" s="106"/>
      <c r="C42" s="270" t="s">
        <v>35</v>
      </c>
      <c r="D42" s="271"/>
      <c r="E42" s="271"/>
      <c r="F42" s="272"/>
      <c r="G42" s="46" t="s">
        <v>36</v>
      </c>
      <c r="H42" s="273" t="s">
        <v>37</v>
      </c>
      <c r="I42" s="274"/>
      <c r="J42" s="274"/>
      <c r="K42" s="275"/>
      <c r="L42" s="273" t="s">
        <v>38</v>
      </c>
      <c r="M42" s="275"/>
      <c r="N42" s="50"/>
      <c r="O42" s="46" t="s">
        <v>67</v>
      </c>
      <c r="P42" s="46" t="s">
        <v>66</v>
      </c>
      <c r="Q42" s="46" t="s">
        <v>63</v>
      </c>
      <c r="R42" s="46" t="s">
        <v>64</v>
      </c>
      <c r="S42" s="46" t="s">
        <v>55</v>
      </c>
      <c r="T42" s="46" t="s">
        <v>87</v>
      </c>
      <c r="U42" s="335">
        <v>2</v>
      </c>
    </row>
    <row r="43" spans="1:26" ht="15" customHeight="1">
      <c r="A43" s="114" t="s">
        <v>96</v>
      </c>
      <c r="B43" s="114"/>
      <c r="C43" s="173" t="s">
        <v>84</v>
      </c>
      <c r="D43" s="173"/>
      <c r="E43" s="173"/>
      <c r="F43" s="173"/>
      <c r="G43" s="47">
        <v>1879.27</v>
      </c>
      <c r="H43" s="258">
        <f>$G43/$J$13*$J$14</f>
        <v>939.63499999999999</v>
      </c>
      <c r="I43" s="259"/>
      <c r="J43" s="259"/>
      <c r="K43" s="260"/>
      <c r="L43" s="258">
        <f>G43-H43</f>
        <v>939.63499999999999</v>
      </c>
      <c r="M43" s="260"/>
      <c r="N43" s="249"/>
      <c r="O43" s="311">
        <f>D17/J13*J15</f>
        <v>8542.136363636364</v>
      </c>
      <c r="P43" s="332">
        <f>O43/100*12</f>
        <v>1025.0563636363636</v>
      </c>
      <c r="Q43" s="332">
        <f>H43+H44+P43</f>
        <v>2605.3513636363637</v>
      </c>
      <c r="R43" s="332">
        <f>H45+H46</f>
        <v>1195.895</v>
      </c>
      <c r="S43" s="332">
        <f>(L43+L44)-(P43)</f>
        <v>555.23863636363649</v>
      </c>
      <c r="T43" s="308">
        <f>L45+L46</f>
        <v>1195.895</v>
      </c>
      <c r="U43" s="336"/>
    </row>
    <row r="44" spans="1:26" ht="15.75">
      <c r="A44" s="114"/>
      <c r="B44" s="114"/>
      <c r="C44" s="173" t="s">
        <v>83</v>
      </c>
      <c r="D44" s="173"/>
      <c r="E44" s="173"/>
      <c r="F44" s="173"/>
      <c r="G44" s="47">
        <v>1281.32</v>
      </c>
      <c r="H44" s="258">
        <f t="shared" ref="H44:H46" si="2">$G44/$J$13*$J$14</f>
        <v>640.66</v>
      </c>
      <c r="I44" s="259"/>
      <c r="J44" s="259"/>
      <c r="K44" s="260"/>
      <c r="L44" s="258">
        <f t="shared" ref="L44:L46" si="3">G44-H44</f>
        <v>640.66</v>
      </c>
      <c r="M44" s="260"/>
      <c r="N44" s="250"/>
      <c r="O44" s="312"/>
      <c r="P44" s="333"/>
      <c r="Q44" s="333"/>
      <c r="R44" s="333"/>
      <c r="S44" s="333"/>
      <c r="T44" s="309"/>
      <c r="U44" s="336"/>
    </row>
    <row r="45" spans="1:26" ht="15" customHeight="1">
      <c r="A45" s="114"/>
      <c r="B45" s="114"/>
      <c r="C45" s="173" t="s">
        <v>85</v>
      </c>
      <c r="D45" s="173"/>
      <c r="E45" s="173"/>
      <c r="F45" s="173"/>
      <c r="G45" s="47">
        <v>1537.58</v>
      </c>
      <c r="H45" s="258">
        <f t="shared" si="2"/>
        <v>768.79</v>
      </c>
      <c r="I45" s="259"/>
      <c r="J45" s="259"/>
      <c r="K45" s="260"/>
      <c r="L45" s="258">
        <f t="shared" si="3"/>
        <v>768.79</v>
      </c>
      <c r="M45" s="260"/>
      <c r="N45" s="250"/>
      <c r="O45" s="312"/>
      <c r="P45" s="333"/>
      <c r="Q45" s="333"/>
      <c r="R45" s="333"/>
      <c r="S45" s="333"/>
      <c r="T45" s="309"/>
      <c r="U45" s="336"/>
      <c r="V45" s="8"/>
      <c r="W45" s="8"/>
      <c r="X45" s="8"/>
      <c r="Y45" s="8"/>
      <c r="Z45" s="8"/>
    </row>
    <row r="46" spans="1:26" ht="15" customHeight="1">
      <c r="A46" s="114"/>
      <c r="B46" s="114"/>
      <c r="C46" s="173" t="s">
        <v>82</v>
      </c>
      <c r="D46" s="173"/>
      <c r="E46" s="173"/>
      <c r="F46" s="173"/>
      <c r="G46" s="47">
        <v>854.21</v>
      </c>
      <c r="H46" s="258">
        <f t="shared" si="2"/>
        <v>427.10500000000002</v>
      </c>
      <c r="I46" s="259"/>
      <c r="J46" s="259"/>
      <c r="K46" s="260"/>
      <c r="L46" s="258">
        <f t="shared" si="3"/>
        <v>427.10500000000002</v>
      </c>
      <c r="M46" s="260"/>
      <c r="N46" s="250"/>
      <c r="O46" s="313"/>
      <c r="P46" s="334"/>
      <c r="Q46" s="334"/>
      <c r="R46" s="334"/>
      <c r="S46" s="334"/>
      <c r="T46" s="310"/>
      <c r="U46" s="337"/>
      <c r="V46" s="8"/>
      <c r="W46" s="8"/>
      <c r="X46" s="8"/>
      <c r="Y46" s="8"/>
      <c r="Z46" s="8"/>
    </row>
    <row r="47" spans="1:26" ht="15.75">
      <c r="A47" s="261" t="s">
        <v>33</v>
      </c>
      <c r="B47" s="262"/>
      <c r="C47" s="263"/>
      <c r="D47" s="264"/>
      <c r="E47" s="264"/>
      <c r="F47" s="265"/>
      <c r="G47" s="47"/>
      <c r="H47" s="258"/>
      <c r="I47" s="259"/>
      <c r="J47" s="259"/>
      <c r="K47" s="260"/>
      <c r="L47" s="258">
        <f>SUM(L43:M46)</f>
        <v>2776.19</v>
      </c>
      <c r="M47" s="260"/>
      <c r="N47" s="10"/>
      <c r="O47" s="150"/>
      <c r="P47" s="242"/>
      <c r="Q47" s="242"/>
      <c r="R47" s="242"/>
      <c r="S47" s="242"/>
      <c r="T47" s="242"/>
      <c r="U47" s="151"/>
    </row>
    <row r="48" spans="1:26" ht="15.75">
      <c r="A48" s="107" t="s">
        <v>44</v>
      </c>
      <c r="B48" s="107"/>
      <c r="C48" s="107"/>
      <c r="D48" s="107"/>
      <c r="E48" s="107"/>
      <c r="F48" s="107"/>
      <c r="G48" s="107"/>
      <c r="H48" s="107"/>
      <c r="I48" s="107"/>
      <c r="J48" s="107"/>
      <c r="K48" s="107"/>
      <c r="L48" s="107"/>
      <c r="M48" s="107"/>
      <c r="N48" s="10"/>
      <c r="O48" s="150"/>
      <c r="P48" s="242"/>
      <c r="Q48" s="242"/>
      <c r="R48" s="242"/>
      <c r="S48" s="242"/>
      <c r="T48" s="242"/>
      <c r="U48" s="151"/>
    </row>
    <row r="49" spans="1:21" ht="15" customHeight="1">
      <c r="A49" s="123" t="s">
        <v>45</v>
      </c>
      <c r="B49" s="123"/>
      <c r="C49" s="125" t="s">
        <v>46</v>
      </c>
      <c r="D49" s="125"/>
      <c r="E49" s="125"/>
      <c r="F49" s="125"/>
      <c r="G49" s="106" t="s">
        <v>47</v>
      </c>
      <c r="H49" s="106" t="s">
        <v>53</v>
      </c>
      <c r="I49" s="106"/>
      <c r="J49" s="106"/>
      <c r="K49" s="106"/>
      <c r="L49" s="106" t="s">
        <v>48</v>
      </c>
      <c r="M49" s="106"/>
      <c r="N49" s="327"/>
      <c r="O49" s="150"/>
      <c r="P49" s="242"/>
      <c r="Q49" s="242"/>
      <c r="R49" s="242"/>
      <c r="S49" s="242"/>
      <c r="T49" s="242"/>
      <c r="U49" s="151"/>
    </row>
    <row r="50" spans="1:21" ht="70.5" customHeight="1">
      <c r="A50" s="123"/>
      <c r="B50" s="123"/>
      <c r="C50" s="125"/>
      <c r="D50" s="125"/>
      <c r="E50" s="125"/>
      <c r="F50" s="125"/>
      <c r="G50" s="106"/>
      <c r="H50" s="106"/>
      <c r="I50" s="106"/>
      <c r="J50" s="106"/>
      <c r="K50" s="106"/>
      <c r="L50" s="106"/>
      <c r="M50" s="106"/>
      <c r="N50" s="328"/>
      <c r="O50" s="150"/>
      <c r="P50" s="242"/>
      <c r="Q50" s="242"/>
      <c r="R50" s="242"/>
      <c r="S50" s="242"/>
      <c r="T50" s="242"/>
      <c r="U50" s="151"/>
    </row>
    <row r="51" spans="1:21" ht="15.75">
      <c r="A51" s="123"/>
      <c r="B51" s="123"/>
      <c r="C51" s="117" t="s">
        <v>49</v>
      </c>
      <c r="D51" s="117"/>
      <c r="E51" s="117"/>
      <c r="F51" s="117"/>
      <c r="G51" s="48">
        <v>3010.38</v>
      </c>
      <c r="H51" s="172">
        <f>(J12/D13*D14)-(D12)</f>
        <v>364.96000000000004</v>
      </c>
      <c r="I51" s="172"/>
      <c r="J51" s="172"/>
      <c r="K51" s="172"/>
      <c r="L51" s="172">
        <f>IF(H51&lt;=0,G51,G51-H51)</f>
        <v>2645.42</v>
      </c>
      <c r="M51" s="172"/>
      <c r="N51" s="249"/>
      <c r="O51" s="150"/>
      <c r="P51" s="242"/>
      <c r="Q51" s="242"/>
      <c r="R51" s="242"/>
      <c r="S51" s="242"/>
      <c r="T51" s="242"/>
      <c r="U51" s="151"/>
    </row>
    <row r="52" spans="1:21" ht="15.75">
      <c r="A52" s="123"/>
      <c r="B52" s="123"/>
      <c r="C52" s="117" t="s">
        <v>50</v>
      </c>
      <c r="D52" s="117"/>
      <c r="E52" s="117"/>
      <c r="F52" s="117"/>
      <c r="G52" s="48">
        <v>213.81</v>
      </c>
      <c r="H52" s="172">
        <f>G52</f>
        <v>213.81</v>
      </c>
      <c r="I52" s="172"/>
      <c r="J52" s="172"/>
      <c r="K52" s="172"/>
      <c r="L52" s="172">
        <f>G52-H52</f>
        <v>0</v>
      </c>
      <c r="M52" s="172"/>
      <c r="N52" s="251"/>
      <c r="O52" s="150"/>
      <c r="P52" s="242"/>
      <c r="Q52" s="242"/>
      <c r="R52" s="242"/>
      <c r="S52" s="242"/>
      <c r="T52" s="242"/>
      <c r="U52" s="151"/>
    </row>
    <row r="53" spans="1:21" ht="18.75">
      <c r="A53" s="119" t="s">
        <v>33</v>
      </c>
      <c r="B53" s="119"/>
      <c r="C53" s="120"/>
      <c r="D53" s="120"/>
      <c r="E53" s="120"/>
      <c r="F53" s="120"/>
      <c r="G53" s="48"/>
      <c r="H53" s="172"/>
      <c r="I53" s="172"/>
      <c r="J53" s="172"/>
      <c r="K53" s="172"/>
      <c r="L53" s="223">
        <f>SUM(L51+L52)</f>
        <v>2645.42</v>
      </c>
      <c r="M53" s="223"/>
      <c r="N53" s="18">
        <v>3</v>
      </c>
      <c r="O53" s="150"/>
      <c r="P53" s="242"/>
      <c r="Q53" s="242"/>
      <c r="R53" s="242"/>
      <c r="S53" s="242"/>
      <c r="T53" s="242"/>
      <c r="U53" s="151"/>
    </row>
    <row r="54" spans="1:21" ht="18.75" customHeight="1">
      <c r="A54" s="107" t="s">
        <v>109</v>
      </c>
      <c r="B54" s="107"/>
      <c r="C54" s="107"/>
      <c r="D54" s="107"/>
      <c r="E54" s="107"/>
      <c r="F54" s="107"/>
      <c r="G54" s="107"/>
      <c r="H54" s="107"/>
      <c r="I54" s="107"/>
      <c r="J54" s="107"/>
      <c r="K54" s="107"/>
      <c r="L54" s="107"/>
      <c r="M54" s="107"/>
      <c r="N54" s="39"/>
      <c r="O54" s="150"/>
      <c r="P54" s="242"/>
      <c r="Q54" s="242"/>
      <c r="R54" s="242"/>
      <c r="S54" s="242"/>
      <c r="T54" s="242"/>
      <c r="U54" s="151"/>
    </row>
    <row r="55" spans="1:21" ht="14.45" customHeight="1">
      <c r="A55" s="123" t="s">
        <v>99</v>
      </c>
      <c r="B55" s="123"/>
      <c r="C55" s="235" t="s">
        <v>65</v>
      </c>
      <c r="D55" s="236"/>
      <c r="E55" s="236"/>
      <c r="F55" s="236"/>
      <c r="G55" s="126">
        <f>L40-(T43+L53)</f>
        <v>16950.715000000004</v>
      </c>
      <c r="H55" s="126"/>
      <c r="I55" s="126"/>
      <c r="J55" s="126"/>
      <c r="K55" s="126"/>
      <c r="L55" s="126"/>
      <c r="M55" s="126"/>
      <c r="N55" s="181"/>
      <c r="O55" s="150"/>
      <c r="P55" s="242"/>
      <c r="Q55" s="242"/>
      <c r="R55" s="242"/>
      <c r="S55" s="242"/>
      <c r="T55" s="242"/>
      <c r="U55" s="151"/>
    </row>
    <row r="56" spans="1:21" ht="14.45" customHeight="1">
      <c r="A56" s="123"/>
      <c r="B56" s="123"/>
      <c r="C56" s="236"/>
      <c r="D56" s="236"/>
      <c r="E56" s="236"/>
      <c r="F56" s="236"/>
      <c r="G56" s="126"/>
      <c r="H56" s="126"/>
      <c r="I56" s="126"/>
      <c r="J56" s="126"/>
      <c r="K56" s="126"/>
      <c r="L56" s="126"/>
      <c r="M56" s="126"/>
      <c r="N56" s="182"/>
      <c r="O56" s="145"/>
      <c r="P56" s="243"/>
      <c r="Q56" s="243"/>
      <c r="R56" s="243"/>
      <c r="S56" s="243"/>
      <c r="T56" s="243"/>
      <c r="U56" s="146"/>
    </row>
    <row r="59" spans="1:21" ht="144.75" customHeight="1">
      <c r="A59" s="282" t="s">
        <v>177</v>
      </c>
      <c r="B59" s="282"/>
      <c r="C59" s="282"/>
      <c r="D59" s="282"/>
      <c r="E59" s="282"/>
      <c r="F59" s="282"/>
      <c r="G59" s="282"/>
      <c r="H59" s="282"/>
      <c r="I59" s="282"/>
      <c r="J59" s="282"/>
      <c r="K59" s="282"/>
      <c r="L59" s="282"/>
      <c r="M59" s="282"/>
      <c r="N59" s="282"/>
      <c r="O59" s="282"/>
      <c r="P59" s="282"/>
      <c r="Q59" s="282"/>
      <c r="R59" s="282"/>
      <c r="S59" s="282"/>
      <c r="T59" s="282"/>
      <c r="U59" s="282"/>
    </row>
    <row r="60" spans="1:21" ht="19.5" customHeight="1">
      <c r="A60" s="323"/>
      <c r="B60" s="323"/>
      <c r="C60" s="323"/>
      <c r="D60" s="323"/>
      <c r="E60" s="323"/>
      <c r="F60" s="323"/>
      <c r="G60" s="323"/>
      <c r="H60" s="323"/>
      <c r="I60" s="323"/>
      <c r="J60" s="323"/>
      <c r="K60" s="323"/>
      <c r="L60" s="323"/>
      <c r="M60" s="323"/>
      <c r="N60" s="323"/>
      <c r="O60" s="323"/>
      <c r="P60" s="323"/>
      <c r="Q60" s="323"/>
      <c r="R60" s="323"/>
      <c r="S60" s="323"/>
      <c r="T60" s="323"/>
      <c r="U60" s="323"/>
    </row>
    <row r="61" spans="1:21" ht="47.25" customHeight="1">
      <c r="A61" s="104" t="s">
        <v>178</v>
      </c>
      <c r="B61" s="104"/>
      <c r="C61" s="104"/>
      <c r="D61" s="104"/>
      <c r="E61" s="104"/>
      <c r="F61" s="104"/>
      <c r="G61" s="104"/>
      <c r="H61" s="104"/>
      <c r="I61" s="104"/>
      <c r="J61" s="104"/>
      <c r="K61" s="104"/>
      <c r="L61" s="104" t="s">
        <v>179</v>
      </c>
      <c r="M61" s="104"/>
      <c r="N61" s="104"/>
      <c r="O61" s="104"/>
      <c r="P61" s="104"/>
      <c r="Q61" s="104"/>
      <c r="R61" s="104"/>
      <c r="S61" s="104"/>
      <c r="T61" s="104"/>
      <c r="U61" s="104"/>
    </row>
    <row r="62" spans="1:21" ht="47.25" customHeight="1">
      <c r="A62" s="166" t="s">
        <v>180</v>
      </c>
      <c r="B62" s="166"/>
      <c r="C62" s="166"/>
      <c r="D62" s="102"/>
      <c r="E62" s="102"/>
      <c r="F62" s="102"/>
      <c r="G62" s="102"/>
      <c r="H62" s="102"/>
      <c r="I62" s="102"/>
      <c r="J62" s="102"/>
      <c r="K62" s="102"/>
      <c r="L62" s="280" t="s">
        <v>180</v>
      </c>
      <c r="M62" s="280"/>
      <c r="N62" s="280"/>
      <c r="O62" s="280"/>
      <c r="P62" s="322"/>
      <c r="Q62" s="322"/>
      <c r="R62" s="322"/>
      <c r="S62" s="322"/>
      <c r="T62" s="322"/>
      <c r="U62" s="322"/>
    </row>
    <row r="63" spans="1:21" ht="47.25" customHeight="1">
      <c r="A63" s="166" t="s">
        <v>181</v>
      </c>
      <c r="B63" s="166"/>
      <c r="C63" s="166"/>
      <c r="D63" s="102"/>
      <c r="E63" s="102"/>
      <c r="F63" s="102"/>
      <c r="G63" s="102"/>
      <c r="H63" s="102"/>
      <c r="I63" s="102"/>
      <c r="J63" s="102"/>
      <c r="K63" s="102"/>
      <c r="L63" s="280" t="s">
        <v>181</v>
      </c>
      <c r="M63" s="280"/>
      <c r="N63" s="280"/>
      <c r="O63" s="280"/>
      <c r="P63" s="322"/>
      <c r="Q63" s="322"/>
      <c r="R63" s="322"/>
      <c r="S63" s="322"/>
      <c r="T63" s="322"/>
      <c r="U63" s="322"/>
    </row>
    <row r="64" spans="1:21" ht="126.75" customHeight="1">
      <c r="A64" s="166" t="s">
        <v>182</v>
      </c>
      <c r="B64" s="166"/>
      <c r="C64" s="166"/>
      <c r="D64" s="102"/>
      <c r="E64" s="102"/>
      <c r="F64" s="102"/>
      <c r="G64" s="102"/>
      <c r="H64" s="102"/>
      <c r="I64" s="102"/>
      <c r="J64" s="102"/>
      <c r="K64" s="102"/>
      <c r="L64" s="280" t="s">
        <v>182</v>
      </c>
      <c r="M64" s="280"/>
      <c r="N64" s="280"/>
      <c r="O64" s="280"/>
      <c r="P64" s="322"/>
      <c r="Q64" s="322"/>
      <c r="R64" s="322"/>
      <c r="S64" s="322"/>
      <c r="T64" s="322"/>
      <c r="U64" s="322"/>
    </row>
    <row r="65" spans="1:26" ht="30">
      <c r="A65" s="244"/>
      <c r="B65" s="244"/>
      <c r="C65" s="244"/>
      <c r="D65" s="84"/>
      <c r="E65" s="86"/>
      <c r="F65" s="245"/>
      <c r="G65" s="245"/>
      <c r="H65" s="245"/>
      <c r="I65" s="84"/>
      <c r="J65" s="32"/>
      <c r="K65" s="32"/>
    </row>
    <row r="67" spans="1:26" ht="17.25">
      <c r="N67" s="103"/>
      <c r="O67" s="103"/>
      <c r="P67" s="103"/>
      <c r="Q67" s="103"/>
      <c r="R67" s="103"/>
      <c r="S67" s="103"/>
      <c r="T67" s="103"/>
      <c r="U67" s="103"/>
      <c r="V67" s="103"/>
      <c r="W67" s="103"/>
      <c r="X67" s="103"/>
      <c r="Y67" s="103"/>
      <c r="Z67" s="103"/>
    </row>
    <row r="68" spans="1:26">
      <c r="P68" s="4"/>
    </row>
  </sheetData>
  <mergeCells count="199">
    <mergeCell ref="W1:X1"/>
    <mergeCell ref="A4:U4"/>
    <mergeCell ref="A5:M5"/>
    <mergeCell ref="N5:N18"/>
    <mergeCell ref="O5:U5"/>
    <mergeCell ref="A6:C6"/>
    <mergeCell ref="D6:F6"/>
    <mergeCell ref="G6:I6"/>
    <mergeCell ref="J6:M6"/>
    <mergeCell ref="O6:U16"/>
    <mergeCell ref="A9:C9"/>
    <mergeCell ref="D9:F9"/>
    <mergeCell ref="G9:I9"/>
    <mergeCell ref="J9:M9"/>
    <mergeCell ref="A10:C10"/>
    <mergeCell ref="D10:F10"/>
    <mergeCell ref="G10:I10"/>
    <mergeCell ref="J10:M10"/>
    <mergeCell ref="A7:C7"/>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5:C15"/>
    <mergeCell ref="D15:F15"/>
    <mergeCell ref="G15:I15"/>
    <mergeCell ref="J15:M15"/>
    <mergeCell ref="A16:C16"/>
    <mergeCell ref="D16:F16"/>
    <mergeCell ref="G16:I16"/>
    <mergeCell ref="J16:M16"/>
    <mergeCell ref="A19:M19"/>
    <mergeCell ref="A23:B39"/>
    <mergeCell ref="A17:C17"/>
    <mergeCell ref="D17:F17"/>
    <mergeCell ref="G17:I17"/>
    <mergeCell ref="J17:M17"/>
    <mergeCell ref="A18:C18"/>
    <mergeCell ref="D18:M18"/>
    <mergeCell ref="C33:F33"/>
    <mergeCell ref="H33:K33"/>
    <mergeCell ref="L33:M33"/>
    <mergeCell ref="H29:K29"/>
    <mergeCell ref="L29:M29"/>
    <mergeCell ref="C24:F24"/>
    <mergeCell ref="H24:K24"/>
    <mergeCell ref="L24:M24"/>
    <mergeCell ref="L35:M35"/>
    <mergeCell ref="C38:F38"/>
    <mergeCell ref="H38:K38"/>
    <mergeCell ref="L38:M38"/>
    <mergeCell ref="C39:F39"/>
    <mergeCell ref="H39:K39"/>
    <mergeCell ref="L39:M39"/>
    <mergeCell ref="O19:U19"/>
    <mergeCell ref="A20:B22"/>
    <mergeCell ref="C20:F22"/>
    <mergeCell ref="G20:G22"/>
    <mergeCell ref="H20:K22"/>
    <mergeCell ref="L20:M22"/>
    <mergeCell ref="N20:N22"/>
    <mergeCell ref="O20:U22"/>
    <mergeCell ref="C32:F32"/>
    <mergeCell ref="H32:K32"/>
    <mergeCell ref="L32:M32"/>
    <mergeCell ref="C23:F23"/>
    <mergeCell ref="H23:K23"/>
    <mergeCell ref="L23:M23"/>
    <mergeCell ref="C30:F30"/>
    <mergeCell ref="H30:K30"/>
    <mergeCell ref="L30:M30"/>
    <mergeCell ref="C31:F31"/>
    <mergeCell ref="H31:K31"/>
    <mergeCell ref="L31:M31"/>
    <mergeCell ref="C28:F28"/>
    <mergeCell ref="H28:K28"/>
    <mergeCell ref="L28:M28"/>
    <mergeCell ref="C29:F29"/>
    <mergeCell ref="N23:N39"/>
    <mergeCell ref="O23:U41"/>
    <mergeCell ref="C25:F25"/>
    <mergeCell ref="H25:K25"/>
    <mergeCell ref="L25:M25"/>
    <mergeCell ref="C26:F26"/>
    <mergeCell ref="H26:K26"/>
    <mergeCell ref="L26:M26"/>
    <mergeCell ref="C27:F27"/>
    <mergeCell ref="H27:K27"/>
    <mergeCell ref="L27:M27"/>
    <mergeCell ref="C36:F36"/>
    <mergeCell ref="H36:K36"/>
    <mergeCell ref="L36:M36"/>
    <mergeCell ref="C37:F37"/>
    <mergeCell ref="H37:K37"/>
    <mergeCell ref="L37:M37"/>
    <mergeCell ref="C34:F34"/>
    <mergeCell ref="H34:K34"/>
    <mergeCell ref="L34:M34"/>
    <mergeCell ref="C35:F35"/>
    <mergeCell ref="H35:K35"/>
    <mergeCell ref="H42:K42"/>
    <mergeCell ref="L42:M42"/>
    <mergeCell ref="U42:U46"/>
    <mergeCell ref="A43:B46"/>
    <mergeCell ref="C43:F43"/>
    <mergeCell ref="H43:K43"/>
    <mergeCell ref="L43:M43"/>
    <mergeCell ref="N43:N46"/>
    <mergeCell ref="O43:O46"/>
    <mergeCell ref="P43:P46"/>
    <mergeCell ref="Q43:Q46"/>
    <mergeCell ref="R43:R46"/>
    <mergeCell ref="C46:F46"/>
    <mergeCell ref="H46:K46"/>
    <mergeCell ref="L46:M46"/>
    <mergeCell ref="C44:F44"/>
    <mergeCell ref="H49:K50"/>
    <mergeCell ref="A65:C65"/>
    <mergeCell ref="F65:H65"/>
    <mergeCell ref="C55:F56"/>
    <mergeCell ref="G55:M56"/>
    <mergeCell ref="A1:U1"/>
    <mergeCell ref="A54:M54"/>
    <mergeCell ref="S43:S46"/>
    <mergeCell ref="T43:T46"/>
    <mergeCell ref="N55:N56"/>
    <mergeCell ref="H44:K44"/>
    <mergeCell ref="L44:M44"/>
    <mergeCell ref="C45:F45"/>
    <mergeCell ref="H45:K45"/>
    <mergeCell ref="L49:M50"/>
    <mergeCell ref="O47:U56"/>
    <mergeCell ref="A47:B47"/>
    <mergeCell ref="A40:B40"/>
    <mergeCell ref="C40:F40"/>
    <mergeCell ref="H40:K40"/>
    <mergeCell ref="L40:M40"/>
    <mergeCell ref="A41:M41"/>
    <mergeCell ref="A42:B42"/>
    <mergeCell ref="C42:F42"/>
    <mergeCell ref="A59:U59"/>
    <mergeCell ref="A60:U60"/>
    <mergeCell ref="A2:U2"/>
    <mergeCell ref="A53:B53"/>
    <mergeCell ref="C53:F53"/>
    <mergeCell ref="H53:K53"/>
    <mergeCell ref="L53:M53"/>
    <mergeCell ref="A55:B56"/>
    <mergeCell ref="N49:N50"/>
    <mergeCell ref="C51:F51"/>
    <mergeCell ref="N51:N52"/>
    <mergeCell ref="C52:F52"/>
    <mergeCell ref="H52:K52"/>
    <mergeCell ref="L52:M52"/>
    <mergeCell ref="L45:M45"/>
    <mergeCell ref="C47:F47"/>
    <mergeCell ref="H47:K47"/>
    <mergeCell ref="L47:M47"/>
    <mergeCell ref="H51:K51"/>
    <mergeCell ref="L51:M51"/>
    <mergeCell ref="A48:M48"/>
    <mergeCell ref="A49:B52"/>
    <mergeCell ref="C49:F50"/>
    <mergeCell ref="G49:G50"/>
    <mergeCell ref="N67:T67"/>
    <mergeCell ref="U67:Z67"/>
    <mergeCell ref="A61:K61"/>
    <mergeCell ref="L61:U61"/>
    <mergeCell ref="A62:C62"/>
    <mergeCell ref="A63:C63"/>
    <mergeCell ref="A64:C64"/>
    <mergeCell ref="D62:K62"/>
    <mergeCell ref="D63:K63"/>
    <mergeCell ref="D64:K64"/>
    <mergeCell ref="L62:O62"/>
    <mergeCell ref="L63:O63"/>
    <mergeCell ref="L64:O64"/>
    <mergeCell ref="P62:U62"/>
    <mergeCell ref="P63:U63"/>
    <mergeCell ref="P64:U64"/>
  </mergeCells>
  <hyperlinks>
    <hyperlink ref="W1:X1" location="İÇİNDEKİLER!A1" display="İÇİNDEKİLER" xr:uid="{00000000-0004-0000-0D00-000000000000}"/>
  </hyperlinks>
  <pageMargins left="0.70866141732283472" right="0.70866141732283472" top="0.74803149606299213" bottom="0.74803149606299213" header="0.31496062992125984" footer="0.31496062992125984"/>
  <pageSetup paperSize="9" scale="45" orientation="portrait" horizontalDpi="4294967294" verticalDpi="4294967294" r:id="rId1"/>
  <colBreaks count="1" manualBreakCount="1">
    <brk id="21"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66"/>
  <sheetViews>
    <sheetView zoomScaleNormal="100" workbookViewId="0">
      <selection activeCell="O22" sqref="O22:U40"/>
    </sheetView>
  </sheetViews>
  <sheetFormatPr defaultColWidth="9.140625" defaultRowHeight="15"/>
  <cols>
    <col min="2" max="2" width="8.42578125" customWidth="1"/>
    <col min="3" max="3" width="13.7109375" customWidth="1"/>
    <col min="4" max="4" width="8.42578125" customWidth="1"/>
    <col min="5" max="5" width="7.7109375" customWidth="1"/>
    <col min="6" max="6" width="5.140625" customWidth="1"/>
    <col min="7" max="7" width="11.140625" customWidth="1"/>
    <col min="9" max="9" width="6.140625" customWidth="1"/>
    <col min="10" max="10" width="8.42578125" customWidth="1"/>
    <col min="11" max="11" width="1.42578125" customWidth="1"/>
    <col min="12" max="12" width="8.7109375" customWidth="1"/>
    <col min="13" max="13" width="5.28515625" customWidth="1"/>
    <col min="14" max="14" width="5" customWidth="1"/>
    <col min="15" max="15" width="10.42578125" customWidth="1"/>
    <col min="16" max="16" width="10.5703125" customWidth="1"/>
    <col min="17" max="17" width="11.140625" customWidth="1"/>
    <col min="18" max="18" width="10.7109375" customWidth="1"/>
    <col min="19" max="19" width="11.140625" customWidth="1"/>
    <col min="20" max="20" width="16" customWidth="1"/>
    <col min="21" max="21" width="4.5703125" customWidth="1"/>
    <col min="22" max="22" width="6" customWidth="1"/>
    <col min="23" max="23" width="10.28515625" customWidth="1"/>
    <col min="24" max="24" width="11.42578125" customWidth="1"/>
    <col min="25" max="26" width="6" customWidth="1"/>
  </cols>
  <sheetData>
    <row r="1" spans="1:37" ht="39" customHeight="1" thickBot="1">
      <c r="A1" s="339" t="s">
        <v>81</v>
      </c>
      <c r="B1" s="340"/>
      <c r="C1" s="340"/>
      <c r="D1" s="340"/>
      <c r="E1" s="340"/>
      <c r="F1" s="340"/>
      <c r="G1" s="340"/>
      <c r="H1" s="340"/>
      <c r="I1" s="340"/>
      <c r="J1" s="340"/>
      <c r="K1" s="340"/>
      <c r="L1" s="340"/>
      <c r="M1" s="340"/>
      <c r="N1" s="340"/>
      <c r="O1" s="340"/>
      <c r="P1" s="340"/>
      <c r="Q1" s="340"/>
      <c r="R1" s="340"/>
      <c r="S1" s="340"/>
      <c r="T1" s="340"/>
      <c r="U1" s="341"/>
      <c r="V1" s="40"/>
      <c r="W1" s="136" t="s">
        <v>166</v>
      </c>
      <c r="X1" s="136"/>
      <c r="Y1" s="40"/>
      <c r="Z1" s="40"/>
      <c r="AA1" s="40"/>
      <c r="AB1" s="40"/>
      <c r="AC1" s="40"/>
      <c r="AD1" s="40"/>
      <c r="AE1" s="40"/>
      <c r="AF1" s="40"/>
      <c r="AG1" s="40"/>
      <c r="AH1" s="40"/>
      <c r="AI1" s="40"/>
      <c r="AJ1" s="40"/>
      <c r="AK1" s="40"/>
    </row>
    <row r="2" spans="1:37" ht="23.25">
      <c r="A2" s="63"/>
      <c r="B2" s="63"/>
      <c r="C2" s="63"/>
      <c r="D2" s="63"/>
      <c r="E2" s="63"/>
      <c r="F2" s="63"/>
      <c r="G2" s="63"/>
      <c r="H2" s="63"/>
      <c r="I2" s="63"/>
      <c r="J2" s="63"/>
      <c r="K2" s="63"/>
      <c r="L2" s="63"/>
      <c r="M2" s="63"/>
      <c r="N2" s="63"/>
      <c r="O2" s="63"/>
      <c r="P2" s="63"/>
      <c r="Q2" s="63"/>
      <c r="R2" s="63"/>
      <c r="S2" s="63"/>
      <c r="T2" s="63"/>
      <c r="U2" s="63"/>
      <c r="V2" s="40"/>
      <c r="W2" s="40"/>
      <c r="X2" s="40"/>
      <c r="Y2" s="40"/>
      <c r="Z2" s="40"/>
      <c r="AA2" s="40"/>
      <c r="AB2" s="40"/>
      <c r="AC2" s="40"/>
      <c r="AD2" s="40"/>
      <c r="AE2" s="40"/>
      <c r="AF2" s="40"/>
      <c r="AG2" s="40"/>
      <c r="AH2" s="40"/>
      <c r="AI2" s="40"/>
      <c r="AJ2" s="40"/>
      <c r="AK2" s="40"/>
    </row>
    <row r="3" spans="1:37" ht="28.5" customHeight="1">
      <c r="A3" s="167" t="s">
        <v>0</v>
      </c>
      <c r="B3" s="168"/>
      <c r="C3" s="168"/>
      <c r="D3" s="168"/>
      <c r="E3" s="168"/>
      <c r="F3" s="168"/>
      <c r="G3" s="168"/>
      <c r="H3" s="168"/>
      <c r="I3" s="168"/>
      <c r="J3" s="168"/>
      <c r="K3" s="168"/>
      <c r="L3" s="168"/>
      <c r="M3" s="168"/>
      <c r="N3" s="168"/>
      <c r="O3" s="168"/>
      <c r="P3" s="168"/>
      <c r="Q3" s="168"/>
      <c r="R3" s="168"/>
      <c r="S3" s="168"/>
      <c r="T3" s="168"/>
      <c r="U3" s="169"/>
    </row>
    <row r="4" spans="1:37" ht="18.75">
      <c r="A4" s="160" t="s">
        <v>1</v>
      </c>
      <c r="B4" s="160"/>
      <c r="C4" s="160"/>
      <c r="D4" s="160"/>
      <c r="E4" s="160"/>
      <c r="F4" s="160"/>
      <c r="G4" s="160"/>
      <c r="H4" s="160"/>
      <c r="I4" s="160"/>
      <c r="J4" s="160"/>
      <c r="K4" s="160"/>
      <c r="L4" s="160"/>
      <c r="M4" s="160"/>
      <c r="N4" s="254"/>
      <c r="O4" s="170"/>
      <c r="P4" s="170"/>
      <c r="Q4" s="170"/>
      <c r="R4" s="170"/>
      <c r="S4" s="170"/>
      <c r="T4" s="170"/>
      <c r="U4" s="170"/>
    </row>
    <row r="5" spans="1:37" ht="15" customHeight="1">
      <c r="A5" s="127" t="s">
        <v>2</v>
      </c>
      <c r="B5" s="127"/>
      <c r="C5" s="127"/>
      <c r="D5" s="120"/>
      <c r="E5" s="120"/>
      <c r="F5" s="120"/>
      <c r="G5" s="117" t="s">
        <v>3</v>
      </c>
      <c r="H5" s="117"/>
      <c r="I5" s="117"/>
      <c r="J5" s="120"/>
      <c r="K5" s="120"/>
      <c r="L5" s="120"/>
      <c r="M5" s="120"/>
      <c r="N5" s="255"/>
      <c r="O5" s="150"/>
      <c r="P5" s="242"/>
      <c r="Q5" s="242"/>
      <c r="R5" s="242"/>
      <c r="S5" s="242"/>
      <c r="T5" s="242"/>
      <c r="U5" s="151"/>
    </row>
    <row r="6" spans="1:37" ht="15" customHeight="1">
      <c r="A6" s="117" t="s">
        <v>4</v>
      </c>
      <c r="B6" s="117"/>
      <c r="C6" s="117"/>
      <c r="D6" s="120"/>
      <c r="E6" s="120"/>
      <c r="F6" s="120"/>
      <c r="G6" s="117" t="s">
        <v>3</v>
      </c>
      <c r="H6" s="117"/>
      <c r="I6" s="117"/>
      <c r="J6" s="120"/>
      <c r="K6" s="120"/>
      <c r="L6" s="120"/>
      <c r="M6" s="120"/>
      <c r="N6" s="255"/>
      <c r="O6" s="150"/>
      <c r="P6" s="242"/>
      <c r="Q6" s="242"/>
      <c r="R6" s="242"/>
      <c r="S6" s="242"/>
      <c r="T6" s="242"/>
      <c r="U6" s="151"/>
    </row>
    <row r="7" spans="1:37" ht="15" customHeight="1">
      <c r="A7" s="117" t="s">
        <v>5</v>
      </c>
      <c r="B7" s="117"/>
      <c r="C7" s="117"/>
      <c r="D7" s="120"/>
      <c r="E7" s="120"/>
      <c r="F7" s="120"/>
      <c r="G7" s="117" t="s">
        <v>9</v>
      </c>
      <c r="H7" s="117"/>
      <c r="I7" s="117"/>
      <c r="J7" s="120"/>
      <c r="K7" s="120"/>
      <c r="L7" s="120"/>
      <c r="M7" s="120"/>
      <c r="N7" s="255"/>
      <c r="O7" s="150"/>
      <c r="P7" s="242"/>
      <c r="Q7" s="242"/>
      <c r="R7" s="242"/>
      <c r="S7" s="242"/>
      <c r="T7" s="242"/>
      <c r="U7" s="151"/>
    </row>
    <row r="8" spans="1:37" ht="15" customHeight="1">
      <c r="A8" s="117" t="s">
        <v>6</v>
      </c>
      <c r="B8" s="117"/>
      <c r="C8" s="117"/>
      <c r="D8" s="120"/>
      <c r="E8" s="120"/>
      <c r="F8" s="120"/>
      <c r="G8" s="117" t="s">
        <v>10</v>
      </c>
      <c r="H8" s="117"/>
      <c r="I8" s="117"/>
      <c r="J8" s="120"/>
      <c r="K8" s="120"/>
      <c r="L8" s="120"/>
      <c r="M8" s="120"/>
      <c r="N8" s="255"/>
      <c r="O8" s="150"/>
      <c r="P8" s="242"/>
      <c r="Q8" s="242"/>
      <c r="R8" s="242"/>
      <c r="S8" s="242"/>
      <c r="T8" s="242"/>
      <c r="U8" s="151"/>
    </row>
    <row r="9" spans="1:37" ht="15" customHeight="1">
      <c r="A9" s="117" t="s">
        <v>7</v>
      </c>
      <c r="B9" s="117"/>
      <c r="C9" s="117"/>
      <c r="D9" s="120"/>
      <c r="E9" s="120"/>
      <c r="F9" s="120"/>
      <c r="G9" s="117" t="s">
        <v>11</v>
      </c>
      <c r="H9" s="117"/>
      <c r="I9" s="117"/>
      <c r="J9" s="135">
        <v>45231</v>
      </c>
      <c r="K9" s="120"/>
      <c r="L9" s="120"/>
      <c r="M9" s="120"/>
      <c r="N9" s="255"/>
      <c r="O9" s="150"/>
      <c r="P9" s="242"/>
      <c r="Q9" s="242"/>
      <c r="R9" s="242"/>
      <c r="S9" s="242"/>
      <c r="T9" s="242"/>
      <c r="U9" s="151"/>
    </row>
    <row r="10" spans="1:37" ht="15" customHeight="1">
      <c r="A10" s="117" t="s">
        <v>12</v>
      </c>
      <c r="B10" s="117"/>
      <c r="C10" s="117"/>
      <c r="D10" s="134">
        <v>45259</v>
      </c>
      <c r="E10" s="120"/>
      <c r="F10" s="120"/>
      <c r="G10" s="117" t="s">
        <v>13</v>
      </c>
      <c r="H10" s="117"/>
      <c r="I10" s="117"/>
      <c r="J10" s="120"/>
      <c r="K10" s="120"/>
      <c r="L10" s="120"/>
      <c r="M10" s="120"/>
      <c r="N10" s="255"/>
      <c r="O10" s="150"/>
      <c r="P10" s="242"/>
      <c r="Q10" s="242"/>
      <c r="R10" s="242"/>
      <c r="S10" s="242"/>
      <c r="T10" s="242"/>
      <c r="U10" s="151"/>
    </row>
    <row r="11" spans="1:37" ht="15" customHeight="1">
      <c r="A11" s="117" t="s">
        <v>14</v>
      </c>
      <c r="B11" s="117"/>
      <c r="C11" s="117"/>
      <c r="D11" s="120">
        <v>2280.46</v>
      </c>
      <c r="E11" s="120"/>
      <c r="F11" s="120"/>
      <c r="G11" s="117" t="s">
        <v>40</v>
      </c>
      <c r="H11" s="117"/>
      <c r="I11" s="117"/>
      <c r="J11" s="120">
        <f>G50+D11</f>
        <v>5290.84</v>
      </c>
      <c r="K11" s="120"/>
      <c r="L11" s="120"/>
      <c r="M11" s="120"/>
      <c r="N11" s="255"/>
      <c r="O11" s="150"/>
      <c r="P11" s="242"/>
      <c r="Q11" s="242"/>
      <c r="R11" s="242"/>
      <c r="S11" s="242"/>
      <c r="T11" s="242"/>
      <c r="U11" s="151"/>
    </row>
    <row r="12" spans="1:37" ht="15" customHeight="1">
      <c r="A12" s="229" t="s">
        <v>41</v>
      </c>
      <c r="B12" s="230"/>
      <c r="C12" s="231"/>
      <c r="D12" s="266">
        <v>30</v>
      </c>
      <c r="E12" s="267"/>
      <c r="F12" s="268"/>
      <c r="G12" s="229" t="s">
        <v>42</v>
      </c>
      <c r="H12" s="230"/>
      <c r="I12" s="231"/>
      <c r="J12" s="266">
        <v>30</v>
      </c>
      <c r="K12" s="267"/>
      <c r="L12" s="267"/>
      <c r="M12" s="268"/>
      <c r="N12" s="255"/>
      <c r="O12" s="150"/>
      <c r="P12" s="242"/>
      <c r="Q12" s="242"/>
      <c r="R12" s="242"/>
      <c r="S12" s="242"/>
      <c r="T12" s="242"/>
      <c r="U12" s="151"/>
    </row>
    <row r="13" spans="1:37" ht="15" customHeight="1">
      <c r="A13" s="229" t="s">
        <v>43</v>
      </c>
      <c r="B13" s="230"/>
      <c r="C13" s="231"/>
      <c r="D13" s="266">
        <v>15</v>
      </c>
      <c r="E13" s="267"/>
      <c r="F13" s="268"/>
      <c r="G13" s="229" t="s">
        <v>43</v>
      </c>
      <c r="H13" s="230"/>
      <c r="I13" s="231"/>
      <c r="J13" s="266">
        <f>D13</f>
        <v>15</v>
      </c>
      <c r="K13" s="267"/>
      <c r="L13" s="267"/>
      <c r="M13" s="268"/>
      <c r="N13" s="255"/>
      <c r="O13" s="150"/>
      <c r="P13" s="242"/>
      <c r="Q13" s="242"/>
      <c r="R13" s="242"/>
      <c r="S13" s="242"/>
      <c r="T13" s="242"/>
      <c r="U13" s="151"/>
    </row>
    <row r="14" spans="1:37" ht="15" customHeight="1">
      <c r="A14" s="229" t="s">
        <v>62</v>
      </c>
      <c r="B14" s="230"/>
      <c r="C14" s="231"/>
      <c r="D14" s="266">
        <f>D12-D13</f>
        <v>15</v>
      </c>
      <c r="E14" s="267"/>
      <c r="F14" s="268"/>
      <c r="G14" s="229" t="s">
        <v>62</v>
      </c>
      <c r="H14" s="230"/>
      <c r="I14" s="231"/>
      <c r="J14" s="266">
        <f>J12-J13</f>
        <v>15</v>
      </c>
      <c r="K14" s="267"/>
      <c r="L14" s="267"/>
      <c r="M14" s="268"/>
      <c r="N14" s="255"/>
      <c r="O14" s="150"/>
      <c r="P14" s="242"/>
      <c r="Q14" s="242"/>
      <c r="R14" s="242"/>
      <c r="S14" s="242"/>
      <c r="T14" s="242"/>
      <c r="U14" s="151"/>
    </row>
    <row r="15" spans="1:37" ht="15" customHeight="1">
      <c r="A15" s="229" t="s">
        <v>58</v>
      </c>
      <c r="B15" s="230"/>
      <c r="C15" s="231"/>
      <c r="D15" s="266">
        <v>19595.71</v>
      </c>
      <c r="E15" s="267"/>
      <c r="F15" s="268"/>
      <c r="G15" s="229" t="s">
        <v>57</v>
      </c>
      <c r="H15" s="230"/>
      <c r="I15" s="231"/>
      <c r="J15" s="276">
        <f>J11/D15</f>
        <v>0.26999991324631772</v>
      </c>
      <c r="K15" s="277"/>
      <c r="L15" s="277"/>
      <c r="M15" s="278"/>
      <c r="N15" s="255"/>
      <c r="O15" s="150"/>
      <c r="P15" s="242"/>
      <c r="Q15" s="242"/>
      <c r="R15" s="242"/>
      <c r="S15" s="242"/>
      <c r="T15" s="242"/>
      <c r="U15" s="151"/>
    </row>
    <row r="16" spans="1:37" ht="29.25" customHeight="1">
      <c r="A16" s="295" t="s">
        <v>172</v>
      </c>
      <c r="B16" s="296"/>
      <c r="C16" s="297"/>
      <c r="D16" s="269">
        <f>G42*100/11</f>
        <v>17084.272727272728</v>
      </c>
      <c r="E16" s="298"/>
      <c r="F16" s="290"/>
      <c r="G16" s="266"/>
      <c r="H16" s="267"/>
      <c r="I16" s="268"/>
      <c r="J16" s="276"/>
      <c r="K16" s="277"/>
      <c r="L16" s="277"/>
      <c r="M16" s="278"/>
      <c r="N16" s="255"/>
      <c r="O16" s="15"/>
      <c r="P16" s="17"/>
      <c r="Q16" s="17"/>
      <c r="R16" s="17"/>
      <c r="S16" s="17"/>
      <c r="T16" s="17"/>
      <c r="U16" s="16"/>
    </row>
    <row r="17" spans="1:21" ht="29.25" customHeight="1">
      <c r="A17" s="117" t="s">
        <v>8</v>
      </c>
      <c r="B17" s="117"/>
      <c r="C17" s="117"/>
      <c r="D17" s="120"/>
      <c r="E17" s="120"/>
      <c r="F17" s="120"/>
      <c r="G17" s="120"/>
      <c r="H17" s="120"/>
      <c r="I17" s="120"/>
      <c r="J17" s="120"/>
      <c r="K17" s="120"/>
      <c r="L17" s="120"/>
      <c r="M17" s="120"/>
      <c r="N17" s="256"/>
      <c r="O17" s="19"/>
      <c r="P17" s="21"/>
      <c r="Q17" s="21"/>
      <c r="R17" s="21"/>
      <c r="S17" s="21"/>
      <c r="T17" s="21"/>
      <c r="U17" s="20"/>
    </row>
    <row r="18" spans="1:21" ht="15.75">
      <c r="A18" s="107" t="s">
        <v>15</v>
      </c>
      <c r="B18" s="107"/>
      <c r="C18" s="107"/>
      <c r="D18" s="107"/>
      <c r="E18" s="107"/>
      <c r="F18" s="107"/>
      <c r="G18" s="107"/>
      <c r="H18" s="107"/>
      <c r="I18" s="107"/>
      <c r="J18" s="107"/>
      <c r="K18" s="107"/>
      <c r="L18" s="107"/>
      <c r="M18" s="107"/>
      <c r="N18" s="9"/>
      <c r="O18" s="148"/>
      <c r="P18" s="240"/>
      <c r="Q18" s="240"/>
      <c r="R18" s="240"/>
      <c r="S18" s="240"/>
      <c r="T18" s="240"/>
      <c r="U18" s="149"/>
    </row>
    <row r="19" spans="1:21" ht="15" customHeight="1">
      <c r="A19" s="106"/>
      <c r="B19" s="106"/>
      <c r="C19" s="171"/>
      <c r="D19" s="171"/>
      <c r="E19" s="171"/>
      <c r="F19" s="171"/>
      <c r="G19" s="130" t="s">
        <v>30</v>
      </c>
      <c r="H19" s="106" t="s">
        <v>31</v>
      </c>
      <c r="I19" s="125"/>
      <c r="J19" s="125"/>
      <c r="K19" s="125"/>
      <c r="L19" s="106" t="s">
        <v>32</v>
      </c>
      <c r="M19" s="125"/>
      <c r="N19" s="246"/>
      <c r="O19" s="143"/>
      <c r="P19" s="241"/>
      <c r="Q19" s="241"/>
      <c r="R19" s="241"/>
      <c r="S19" s="241"/>
      <c r="T19" s="241"/>
      <c r="U19" s="144"/>
    </row>
    <row r="20" spans="1:21">
      <c r="A20" s="106"/>
      <c r="B20" s="106"/>
      <c r="C20" s="171"/>
      <c r="D20" s="171"/>
      <c r="E20" s="171"/>
      <c r="F20" s="171"/>
      <c r="G20" s="130"/>
      <c r="H20" s="125"/>
      <c r="I20" s="125"/>
      <c r="J20" s="125"/>
      <c r="K20" s="125"/>
      <c r="L20" s="125"/>
      <c r="M20" s="125"/>
      <c r="N20" s="247"/>
      <c r="O20" s="150"/>
      <c r="P20" s="242"/>
      <c r="Q20" s="242"/>
      <c r="R20" s="242"/>
      <c r="S20" s="242"/>
      <c r="T20" s="242"/>
      <c r="U20" s="151"/>
    </row>
    <row r="21" spans="1:21" ht="64.5" customHeight="1">
      <c r="A21" s="106"/>
      <c r="B21" s="106"/>
      <c r="C21" s="171"/>
      <c r="D21" s="171"/>
      <c r="E21" s="171"/>
      <c r="F21" s="171"/>
      <c r="G21" s="130"/>
      <c r="H21" s="125"/>
      <c r="I21" s="125"/>
      <c r="J21" s="125"/>
      <c r="K21" s="125"/>
      <c r="L21" s="125"/>
      <c r="M21" s="125"/>
      <c r="N21" s="248"/>
      <c r="O21" s="145"/>
      <c r="P21" s="243"/>
      <c r="Q21" s="243"/>
      <c r="R21" s="243"/>
      <c r="S21" s="243"/>
      <c r="T21" s="243"/>
      <c r="U21" s="146"/>
    </row>
    <row r="22" spans="1:21" ht="15" customHeight="1">
      <c r="A22" s="123" t="s">
        <v>16</v>
      </c>
      <c r="B22" s="123"/>
      <c r="C22" s="117" t="s">
        <v>17</v>
      </c>
      <c r="D22" s="117"/>
      <c r="E22" s="117"/>
      <c r="F22" s="117"/>
      <c r="G22" s="41">
        <v>0</v>
      </c>
      <c r="H22" s="172">
        <f>$G22/$D$12*$D$13</f>
        <v>0</v>
      </c>
      <c r="I22" s="172"/>
      <c r="J22" s="172"/>
      <c r="K22" s="172"/>
      <c r="L22" s="172">
        <f>G22-H22</f>
        <v>0</v>
      </c>
      <c r="M22" s="172"/>
      <c r="N22" s="249"/>
      <c r="O22" s="143"/>
      <c r="P22" s="241"/>
      <c r="Q22" s="241"/>
      <c r="R22" s="241"/>
      <c r="S22" s="241"/>
      <c r="T22" s="241"/>
      <c r="U22" s="144"/>
    </row>
    <row r="23" spans="1:21" ht="15.75">
      <c r="A23" s="123"/>
      <c r="B23" s="123"/>
      <c r="C23" s="117" t="s">
        <v>18</v>
      </c>
      <c r="D23" s="117"/>
      <c r="E23" s="117"/>
      <c r="F23" s="117"/>
      <c r="G23" s="41">
        <v>0</v>
      </c>
      <c r="H23" s="172">
        <f t="shared" ref="H23:H38" si="0">$G23/$D$12*$D$13</f>
        <v>0</v>
      </c>
      <c r="I23" s="172"/>
      <c r="J23" s="172"/>
      <c r="K23" s="172"/>
      <c r="L23" s="172">
        <f t="shared" ref="L23:L38" si="1">G23-H23</f>
        <v>0</v>
      </c>
      <c r="M23" s="172"/>
      <c r="N23" s="250"/>
      <c r="O23" s="150"/>
      <c r="P23" s="242"/>
      <c r="Q23" s="242"/>
      <c r="R23" s="242"/>
      <c r="S23" s="242"/>
      <c r="T23" s="242"/>
      <c r="U23" s="151"/>
    </row>
    <row r="24" spans="1:21"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242"/>
      <c r="T24" s="242"/>
      <c r="U24" s="151"/>
    </row>
    <row r="25" spans="1:21"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242"/>
      <c r="T25" s="242"/>
      <c r="U25" s="151"/>
    </row>
    <row r="26" spans="1:21"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242"/>
      <c r="T26" s="242"/>
      <c r="U26" s="151"/>
    </row>
    <row r="27" spans="1:21" ht="15.75">
      <c r="A27" s="123"/>
      <c r="B27" s="123"/>
      <c r="C27" s="173" t="s">
        <v>91</v>
      </c>
      <c r="D27" s="173"/>
      <c r="E27" s="173"/>
      <c r="F27" s="173"/>
      <c r="G27" s="41">
        <v>1158.77</v>
      </c>
      <c r="H27" s="172">
        <f>G27</f>
        <v>1158.77</v>
      </c>
      <c r="I27" s="172"/>
      <c r="J27" s="172"/>
      <c r="K27" s="172"/>
      <c r="L27" s="172">
        <f t="shared" si="1"/>
        <v>0</v>
      </c>
      <c r="M27" s="172"/>
      <c r="N27" s="250"/>
      <c r="O27" s="150"/>
      <c r="P27" s="242"/>
      <c r="Q27" s="242"/>
      <c r="R27" s="242"/>
      <c r="S27" s="242"/>
      <c r="T27" s="242"/>
      <c r="U27" s="151"/>
    </row>
    <row r="28" spans="1:21"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242"/>
      <c r="T28" s="242"/>
      <c r="U28" s="151"/>
    </row>
    <row r="29" spans="1:21" ht="15.75">
      <c r="A29" s="123"/>
      <c r="B29" s="123"/>
      <c r="C29" s="117" t="s">
        <v>98</v>
      </c>
      <c r="D29" s="117"/>
      <c r="E29" s="117"/>
      <c r="F29" s="117"/>
      <c r="G29" s="41">
        <v>0</v>
      </c>
      <c r="H29" s="172">
        <f>G29</f>
        <v>0</v>
      </c>
      <c r="I29" s="172"/>
      <c r="J29" s="172"/>
      <c r="K29" s="172"/>
      <c r="L29" s="172">
        <f t="shared" si="1"/>
        <v>0</v>
      </c>
      <c r="M29" s="172"/>
      <c r="N29" s="250"/>
      <c r="O29" s="150"/>
      <c r="P29" s="242"/>
      <c r="Q29" s="242"/>
      <c r="R29" s="242"/>
      <c r="S29" s="242"/>
      <c r="T29" s="242"/>
      <c r="U29" s="151"/>
    </row>
    <row r="30" spans="1:21" ht="15.75">
      <c r="A30" s="123"/>
      <c r="B30" s="123"/>
      <c r="C30" s="117" t="s">
        <v>22</v>
      </c>
      <c r="D30" s="117"/>
      <c r="E30" s="117"/>
      <c r="F30" s="117"/>
      <c r="G30" s="41">
        <v>0</v>
      </c>
      <c r="H30" s="172">
        <f>G30</f>
        <v>0</v>
      </c>
      <c r="I30" s="172"/>
      <c r="J30" s="172"/>
      <c r="K30" s="172"/>
      <c r="L30" s="172">
        <f t="shared" si="1"/>
        <v>0</v>
      </c>
      <c r="M30" s="172"/>
      <c r="N30" s="250"/>
      <c r="O30" s="150"/>
      <c r="P30" s="242"/>
      <c r="Q30" s="242"/>
      <c r="R30" s="242"/>
      <c r="S30" s="242"/>
      <c r="T30" s="242"/>
      <c r="U30" s="151"/>
    </row>
    <row r="31" spans="1:21"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242"/>
      <c r="T31" s="242"/>
      <c r="U31" s="151"/>
    </row>
    <row r="32" spans="1:21" ht="15.75">
      <c r="A32" s="123"/>
      <c r="B32" s="123"/>
      <c r="C32" s="117" t="s">
        <v>24</v>
      </c>
      <c r="D32" s="117"/>
      <c r="E32" s="117"/>
      <c r="F32" s="117"/>
      <c r="G32" s="41">
        <v>21987.5</v>
      </c>
      <c r="H32" s="172">
        <f t="shared" si="0"/>
        <v>10993.75</v>
      </c>
      <c r="I32" s="172"/>
      <c r="J32" s="172"/>
      <c r="K32" s="172"/>
      <c r="L32" s="172">
        <f t="shared" si="1"/>
        <v>10993.75</v>
      </c>
      <c r="M32" s="172"/>
      <c r="N32" s="250"/>
      <c r="O32" s="150"/>
      <c r="P32" s="242"/>
      <c r="Q32" s="242"/>
      <c r="R32" s="242"/>
      <c r="S32" s="242"/>
      <c r="T32" s="242"/>
      <c r="U32" s="151"/>
    </row>
    <row r="33" spans="1:26" ht="15.75">
      <c r="A33" s="123"/>
      <c r="B33" s="123"/>
      <c r="C33" s="117" t="s">
        <v>25</v>
      </c>
      <c r="D33" s="117"/>
      <c r="E33" s="117"/>
      <c r="F33" s="117"/>
      <c r="G33" s="41">
        <v>11457.67</v>
      </c>
      <c r="H33" s="172">
        <f t="shared" si="0"/>
        <v>5728.835</v>
      </c>
      <c r="I33" s="172"/>
      <c r="J33" s="172"/>
      <c r="K33" s="172"/>
      <c r="L33" s="172">
        <f t="shared" si="1"/>
        <v>5728.835</v>
      </c>
      <c r="M33" s="172"/>
      <c r="N33" s="250"/>
      <c r="O33" s="150"/>
      <c r="P33" s="242"/>
      <c r="Q33" s="242"/>
      <c r="R33" s="242"/>
      <c r="S33" s="242"/>
      <c r="T33" s="242"/>
      <c r="U33" s="151"/>
    </row>
    <row r="34" spans="1:26"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242"/>
      <c r="T34" s="242"/>
      <c r="U34" s="151"/>
    </row>
    <row r="35" spans="1:26"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242"/>
      <c r="T35" s="242"/>
      <c r="U35" s="151"/>
    </row>
    <row r="36" spans="1:26"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242"/>
      <c r="T36" s="242"/>
      <c r="U36" s="151"/>
    </row>
    <row r="37" spans="1:26" ht="15.75">
      <c r="A37" s="123"/>
      <c r="B37" s="123"/>
      <c r="C37" s="117" t="s">
        <v>51</v>
      </c>
      <c r="D37" s="117"/>
      <c r="E37" s="117"/>
      <c r="F37" s="117"/>
      <c r="G37" s="41">
        <v>8138.89</v>
      </c>
      <c r="H37" s="172">
        <f t="shared" si="0"/>
        <v>4069.4450000000002</v>
      </c>
      <c r="I37" s="172"/>
      <c r="J37" s="172"/>
      <c r="K37" s="172"/>
      <c r="L37" s="172">
        <f t="shared" si="1"/>
        <v>4069.4450000000002</v>
      </c>
      <c r="M37" s="172"/>
      <c r="N37" s="250"/>
      <c r="O37" s="150"/>
      <c r="P37" s="242"/>
      <c r="Q37" s="242"/>
      <c r="R37" s="242"/>
      <c r="S37" s="242"/>
      <c r="T37" s="242"/>
      <c r="U37" s="151"/>
    </row>
    <row r="38" spans="1:26" ht="15.75">
      <c r="A38" s="123"/>
      <c r="B38" s="123"/>
      <c r="C38" s="117" t="s">
        <v>95</v>
      </c>
      <c r="D38" s="117"/>
      <c r="E38" s="117"/>
      <c r="F38" s="117"/>
      <c r="G38" s="41">
        <v>0</v>
      </c>
      <c r="H38" s="172">
        <f t="shared" si="0"/>
        <v>0</v>
      </c>
      <c r="I38" s="172"/>
      <c r="J38" s="172"/>
      <c r="K38" s="172"/>
      <c r="L38" s="172">
        <f t="shared" si="1"/>
        <v>0</v>
      </c>
      <c r="M38" s="172"/>
      <c r="N38" s="250"/>
      <c r="O38" s="150"/>
      <c r="P38" s="242"/>
      <c r="Q38" s="242"/>
      <c r="R38" s="242"/>
      <c r="S38" s="242"/>
      <c r="T38" s="242"/>
      <c r="U38" s="151"/>
    </row>
    <row r="39" spans="1:26" ht="18.75">
      <c r="A39" s="261" t="s">
        <v>33</v>
      </c>
      <c r="B39" s="262"/>
      <c r="C39" s="266"/>
      <c r="D39" s="267"/>
      <c r="E39" s="267"/>
      <c r="F39" s="268"/>
      <c r="G39" s="41">
        <f>SUM(G22:G38)</f>
        <v>43380.08</v>
      </c>
      <c r="H39" s="269">
        <f>SUM(H22:K38)</f>
        <v>22588.05</v>
      </c>
      <c r="I39" s="267"/>
      <c r="J39" s="267"/>
      <c r="K39" s="268"/>
      <c r="L39" s="223">
        <f>G39-H39</f>
        <v>20792.030000000002</v>
      </c>
      <c r="M39" s="223"/>
      <c r="N39" s="18">
        <v>1</v>
      </c>
      <c r="O39" s="150"/>
      <c r="P39" s="242"/>
      <c r="Q39" s="242"/>
      <c r="R39" s="242"/>
      <c r="S39" s="242"/>
      <c r="T39" s="242"/>
      <c r="U39" s="151"/>
    </row>
    <row r="40" spans="1:26" ht="15.75">
      <c r="A40" s="107" t="s">
        <v>39</v>
      </c>
      <c r="B40" s="107"/>
      <c r="C40" s="107"/>
      <c r="D40" s="107"/>
      <c r="E40" s="107"/>
      <c r="F40" s="107"/>
      <c r="G40" s="107"/>
      <c r="H40" s="107"/>
      <c r="I40" s="107"/>
      <c r="J40" s="107"/>
      <c r="K40" s="107"/>
      <c r="L40" s="107"/>
      <c r="M40" s="107"/>
      <c r="N40" s="9"/>
      <c r="O40" s="145"/>
      <c r="P40" s="243"/>
      <c r="Q40" s="243"/>
      <c r="R40" s="243"/>
      <c r="S40" s="243"/>
      <c r="T40" s="243"/>
      <c r="U40" s="146"/>
    </row>
    <row r="41" spans="1:26" ht="103.5" customHeight="1">
      <c r="A41" s="106"/>
      <c r="B41" s="106"/>
      <c r="C41" s="270" t="s">
        <v>35</v>
      </c>
      <c r="D41" s="271"/>
      <c r="E41" s="271"/>
      <c r="F41" s="272"/>
      <c r="G41" s="46" t="s">
        <v>36</v>
      </c>
      <c r="H41" s="273" t="s">
        <v>37</v>
      </c>
      <c r="I41" s="274"/>
      <c r="J41" s="274"/>
      <c r="K41" s="275"/>
      <c r="L41" s="273" t="s">
        <v>38</v>
      </c>
      <c r="M41" s="275"/>
      <c r="N41" s="50"/>
      <c r="O41" s="46" t="s">
        <v>67</v>
      </c>
      <c r="P41" s="46" t="s">
        <v>66</v>
      </c>
      <c r="Q41" s="46" t="s">
        <v>63</v>
      </c>
      <c r="R41" s="46" t="s">
        <v>64</v>
      </c>
      <c r="S41" s="46" t="s">
        <v>55</v>
      </c>
      <c r="T41" s="46" t="s">
        <v>88</v>
      </c>
      <c r="U41" s="335">
        <v>2</v>
      </c>
    </row>
    <row r="42" spans="1:26" ht="15" customHeight="1">
      <c r="A42" s="114" t="s">
        <v>96</v>
      </c>
      <c r="B42" s="114"/>
      <c r="C42" s="173" t="s">
        <v>84</v>
      </c>
      <c r="D42" s="173"/>
      <c r="E42" s="173"/>
      <c r="F42" s="173"/>
      <c r="G42" s="47">
        <v>1879.27</v>
      </c>
      <c r="H42" s="258">
        <f>$G42/$J$12*$J$13</f>
        <v>939.63499999999999</v>
      </c>
      <c r="I42" s="259"/>
      <c r="J42" s="259"/>
      <c r="K42" s="260"/>
      <c r="L42" s="258">
        <f>G42-H42</f>
        <v>939.63499999999999</v>
      </c>
      <c r="M42" s="260"/>
      <c r="N42" s="249"/>
      <c r="O42" s="302">
        <f>D16/J12*J14</f>
        <v>8542.136363636364</v>
      </c>
      <c r="P42" s="302">
        <f>O42/100*12</f>
        <v>1025.0563636363636</v>
      </c>
      <c r="Q42" s="302">
        <f>H42+H43+P42</f>
        <v>2605.3513636363637</v>
      </c>
      <c r="R42" s="302">
        <f>H44+H45</f>
        <v>1195.895</v>
      </c>
      <c r="S42" s="302">
        <f>(L42+L43)-(P42)</f>
        <v>555.23863636363649</v>
      </c>
      <c r="T42" s="342">
        <f>L44+L45</f>
        <v>1195.895</v>
      </c>
      <c r="U42" s="336"/>
    </row>
    <row r="43" spans="1:26" ht="15.75">
      <c r="A43" s="114"/>
      <c r="B43" s="114"/>
      <c r="C43" s="173" t="s">
        <v>83</v>
      </c>
      <c r="D43" s="173"/>
      <c r="E43" s="173"/>
      <c r="F43" s="173"/>
      <c r="G43" s="47">
        <v>1281.32</v>
      </c>
      <c r="H43" s="258">
        <f t="shared" ref="H43:H45" si="2">$G43/$J$12*$J$13</f>
        <v>640.66</v>
      </c>
      <c r="I43" s="259"/>
      <c r="J43" s="259"/>
      <c r="K43" s="260"/>
      <c r="L43" s="258">
        <f t="shared" ref="L43:L45" si="3">G43-H43</f>
        <v>640.66</v>
      </c>
      <c r="M43" s="260"/>
      <c r="N43" s="250"/>
      <c r="O43" s="303"/>
      <c r="P43" s="303"/>
      <c r="Q43" s="303"/>
      <c r="R43" s="303"/>
      <c r="S43" s="303"/>
      <c r="T43" s="343"/>
      <c r="U43" s="336"/>
    </row>
    <row r="44" spans="1:26" ht="15" customHeight="1">
      <c r="A44" s="114"/>
      <c r="B44" s="114"/>
      <c r="C44" s="173" t="s">
        <v>85</v>
      </c>
      <c r="D44" s="173"/>
      <c r="E44" s="173"/>
      <c r="F44" s="173"/>
      <c r="G44" s="47">
        <v>1537.58</v>
      </c>
      <c r="H44" s="258">
        <f t="shared" si="2"/>
        <v>768.79</v>
      </c>
      <c r="I44" s="259"/>
      <c r="J44" s="259"/>
      <c r="K44" s="260"/>
      <c r="L44" s="258">
        <f t="shared" si="3"/>
        <v>768.79</v>
      </c>
      <c r="M44" s="260"/>
      <c r="N44" s="250"/>
      <c r="O44" s="303"/>
      <c r="P44" s="303"/>
      <c r="Q44" s="303"/>
      <c r="R44" s="303"/>
      <c r="S44" s="303"/>
      <c r="T44" s="343"/>
      <c r="U44" s="336"/>
      <c r="V44" s="8"/>
      <c r="W44" s="8"/>
      <c r="X44" s="8"/>
      <c r="Y44" s="8"/>
      <c r="Z44" s="8"/>
    </row>
    <row r="45" spans="1:26" ht="15" customHeight="1">
      <c r="A45" s="114"/>
      <c r="B45" s="114"/>
      <c r="C45" s="173" t="s">
        <v>82</v>
      </c>
      <c r="D45" s="173"/>
      <c r="E45" s="173"/>
      <c r="F45" s="173"/>
      <c r="G45" s="47">
        <v>854.21</v>
      </c>
      <c r="H45" s="258">
        <f t="shared" si="2"/>
        <v>427.10500000000002</v>
      </c>
      <c r="I45" s="259"/>
      <c r="J45" s="259"/>
      <c r="K45" s="260"/>
      <c r="L45" s="258">
        <f t="shared" si="3"/>
        <v>427.10500000000002</v>
      </c>
      <c r="M45" s="260"/>
      <c r="N45" s="250"/>
      <c r="O45" s="304"/>
      <c r="P45" s="304"/>
      <c r="Q45" s="304"/>
      <c r="R45" s="304"/>
      <c r="S45" s="304"/>
      <c r="T45" s="344"/>
      <c r="U45" s="337"/>
      <c r="V45" s="8"/>
      <c r="W45" s="8"/>
      <c r="X45" s="8"/>
      <c r="Y45" s="8"/>
      <c r="Z45" s="8"/>
    </row>
    <row r="46" spans="1:26" ht="15.75">
      <c r="A46" s="261" t="s">
        <v>33</v>
      </c>
      <c r="B46" s="262"/>
      <c r="C46" s="263"/>
      <c r="D46" s="264"/>
      <c r="E46" s="264"/>
      <c r="F46" s="265"/>
      <c r="G46" s="47"/>
      <c r="H46" s="258"/>
      <c r="I46" s="259"/>
      <c r="J46" s="259"/>
      <c r="K46" s="260"/>
      <c r="L46" s="258">
        <f>SUM(L42:M45)</f>
        <v>2776.19</v>
      </c>
      <c r="M46" s="260"/>
      <c r="N46" s="10"/>
      <c r="O46" s="150"/>
      <c r="P46" s="242"/>
      <c r="Q46" s="242"/>
      <c r="R46" s="242"/>
      <c r="S46" s="242"/>
      <c r="T46" s="242"/>
      <c r="U46" s="151"/>
    </row>
    <row r="47" spans="1:26" ht="15.75">
      <c r="A47" s="107" t="s">
        <v>44</v>
      </c>
      <c r="B47" s="107"/>
      <c r="C47" s="107"/>
      <c r="D47" s="107"/>
      <c r="E47" s="107"/>
      <c r="F47" s="107"/>
      <c r="G47" s="107"/>
      <c r="H47" s="107"/>
      <c r="I47" s="107"/>
      <c r="J47" s="107"/>
      <c r="K47" s="107"/>
      <c r="L47" s="107"/>
      <c r="M47" s="107"/>
      <c r="N47" s="10"/>
      <c r="O47" s="150"/>
      <c r="P47" s="242"/>
      <c r="Q47" s="242"/>
      <c r="R47" s="242"/>
      <c r="S47" s="242"/>
      <c r="T47" s="242"/>
      <c r="U47" s="151"/>
    </row>
    <row r="48" spans="1:26" ht="39" customHeight="1">
      <c r="A48" s="123" t="s">
        <v>45</v>
      </c>
      <c r="B48" s="123"/>
      <c r="C48" s="180" t="s">
        <v>46</v>
      </c>
      <c r="D48" s="180"/>
      <c r="E48" s="180"/>
      <c r="F48" s="180"/>
      <c r="G48" s="174" t="s">
        <v>47</v>
      </c>
      <c r="H48" s="174" t="s">
        <v>53</v>
      </c>
      <c r="I48" s="174"/>
      <c r="J48" s="174"/>
      <c r="K48" s="174"/>
      <c r="L48" s="174" t="s">
        <v>48</v>
      </c>
      <c r="M48" s="174"/>
      <c r="N48" s="252"/>
      <c r="O48" s="150"/>
      <c r="P48" s="242"/>
      <c r="Q48" s="242"/>
      <c r="R48" s="242"/>
      <c r="S48" s="242"/>
      <c r="T48" s="242"/>
      <c r="U48" s="151"/>
    </row>
    <row r="49" spans="1:21" ht="55.5" customHeight="1">
      <c r="A49" s="123"/>
      <c r="B49" s="123"/>
      <c r="C49" s="180"/>
      <c r="D49" s="180"/>
      <c r="E49" s="180"/>
      <c r="F49" s="180"/>
      <c r="G49" s="174"/>
      <c r="H49" s="174"/>
      <c r="I49" s="174"/>
      <c r="J49" s="174"/>
      <c r="K49" s="174"/>
      <c r="L49" s="174"/>
      <c r="M49" s="174"/>
      <c r="N49" s="253"/>
      <c r="O49" s="150"/>
      <c r="P49" s="242"/>
      <c r="Q49" s="242"/>
      <c r="R49" s="242"/>
      <c r="S49" s="242"/>
      <c r="T49" s="242"/>
      <c r="U49" s="151"/>
    </row>
    <row r="50" spans="1:21" ht="15.75">
      <c r="A50" s="123"/>
      <c r="B50" s="123"/>
      <c r="C50" s="117" t="s">
        <v>49</v>
      </c>
      <c r="D50" s="117"/>
      <c r="E50" s="117"/>
      <c r="F50" s="117"/>
      <c r="G50" s="1">
        <v>3010.38</v>
      </c>
      <c r="H50" s="175">
        <f>(J11/D12*D13)-(D11)</f>
        <v>364.96000000000004</v>
      </c>
      <c r="I50" s="175"/>
      <c r="J50" s="175"/>
      <c r="K50" s="175"/>
      <c r="L50" s="175">
        <f>IF(H50&lt;=0,G50,G50-H50)</f>
        <v>2645.42</v>
      </c>
      <c r="M50" s="175"/>
      <c r="N50" s="249"/>
      <c r="O50" s="150"/>
      <c r="P50" s="242"/>
      <c r="Q50" s="242"/>
      <c r="R50" s="242"/>
      <c r="S50" s="242"/>
      <c r="T50" s="242"/>
      <c r="U50" s="151"/>
    </row>
    <row r="51" spans="1:21" ht="15.75">
      <c r="A51" s="123"/>
      <c r="B51" s="123"/>
      <c r="C51" s="117" t="s">
        <v>50</v>
      </c>
      <c r="D51" s="117"/>
      <c r="E51" s="117"/>
      <c r="F51" s="117"/>
      <c r="G51" s="1">
        <v>213.81</v>
      </c>
      <c r="H51" s="175">
        <f>G51</f>
        <v>213.81</v>
      </c>
      <c r="I51" s="175"/>
      <c r="J51" s="175"/>
      <c r="K51" s="175"/>
      <c r="L51" s="175">
        <f>G51-H51</f>
        <v>0</v>
      </c>
      <c r="M51" s="175"/>
      <c r="N51" s="251"/>
      <c r="O51" s="150"/>
      <c r="P51" s="242"/>
      <c r="Q51" s="242"/>
      <c r="R51" s="242"/>
      <c r="S51" s="242"/>
      <c r="T51" s="242"/>
      <c r="U51" s="151"/>
    </row>
    <row r="52" spans="1:21" ht="18.75">
      <c r="A52" s="119" t="s">
        <v>33</v>
      </c>
      <c r="B52" s="119"/>
      <c r="C52" s="133"/>
      <c r="D52" s="133"/>
      <c r="E52" s="133"/>
      <c r="F52" s="133"/>
      <c r="G52" s="1"/>
      <c r="H52" s="175"/>
      <c r="I52" s="175"/>
      <c r="J52" s="175"/>
      <c r="K52" s="175"/>
      <c r="L52" s="176">
        <f>SUM(L50+L51)</f>
        <v>2645.42</v>
      </c>
      <c r="M52" s="176"/>
      <c r="N52" s="18">
        <v>3</v>
      </c>
      <c r="O52" s="150"/>
      <c r="P52" s="242"/>
      <c r="Q52" s="242"/>
      <c r="R52" s="242"/>
      <c r="S52" s="242"/>
      <c r="T52" s="242"/>
      <c r="U52" s="151"/>
    </row>
    <row r="53" spans="1:21" ht="18.75">
      <c r="A53" s="107" t="s">
        <v>103</v>
      </c>
      <c r="B53" s="107"/>
      <c r="C53" s="107"/>
      <c r="D53" s="107"/>
      <c r="E53" s="107"/>
      <c r="F53" s="107"/>
      <c r="G53" s="107"/>
      <c r="H53" s="107"/>
      <c r="I53" s="107"/>
      <c r="J53" s="107"/>
      <c r="K53" s="107"/>
      <c r="L53" s="107"/>
      <c r="M53" s="107"/>
      <c r="N53" s="59"/>
      <c r="O53" s="150"/>
      <c r="P53" s="242"/>
      <c r="Q53" s="242"/>
      <c r="R53" s="242"/>
      <c r="S53" s="242"/>
      <c r="T53" s="242"/>
      <c r="U53" s="151"/>
    </row>
    <row r="54" spans="1:21">
      <c r="A54" s="123" t="s">
        <v>94</v>
      </c>
      <c r="B54" s="123"/>
      <c r="C54" s="235" t="s">
        <v>65</v>
      </c>
      <c r="D54" s="236"/>
      <c r="E54" s="236"/>
      <c r="F54" s="236"/>
      <c r="G54" s="126">
        <f>L39-(T42+L52)</f>
        <v>16950.715000000004</v>
      </c>
      <c r="H54" s="126"/>
      <c r="I54" s="126"/>
      <c r="J54" s="126"/>
      <c r="K54" s="126"/>
      <c r="L54" s="126"/>
      <c r="M54" s="126"/>
      <c r="N54" s="181"/>
      <c r="O54" s="150"/>
      <c r="P54" s="242"/>
      <c r="Q54" s="242"/>
      <c r="R54" s="242"/>
      <c r="S54" s="242"/>
      <c r="T54" s="242"/>
      <c r="U54" s="151"/>
    </row>
    <row r="55" spans="1:21">
      <c r="A55" s="123"/>
      <c r="B55" s="123"/>
      <c r="C55" s="236"/>
      <c r="D55" s="236"/>
      <c r="E55" s="236"/>
      <c r="F55" s="236"/>
      <c r="G55" s="126"/>
      <c r="H55" s="126"/>
      <c r="I55" s="126"/>
      <c r="J55" s="126"/>
      <c r="K55" s="126"/>
      <c r="L55" s="126"/>
      <c r="M55" s="126"/>
      <c r="N55" s="182"/>
      <c r="O55" s="145"/>
      <c r="P55" s="243"/>
      <c r="Q55" s="243"/>
      <c r="R55" s="243"/>
      <c r="S55" s="243"/>
      <c r="T55" s="243"/>
      <c r="U55" s="146"/>
    </row>
    <row r="58" spans="1:21" ht="144.75" customHeight="1">
      <c r="A58" s="282" t="s">
        <v>177</v>
      </c>
      <c r="B58" s="282"/>
      <c r="C58" s="282"/>
      <c r="D58" s="282"/>
      <c r="E58" s="282"/>
      <c r="F58" s="282"/>
      <c r="G58" s="282"/>
      <c r="H58" s="282"/>
      <c r="I58" s="282"/>
      <c r="J58" s="282"/>
      <c r="K58" s="282"/>
      <c r="L58" s="282"/>
      <c r="M58" s="282"/>
      <c r="N58" s="282"/>
      <c r="O58" s="282"/>
      <c r="P58" s="282"/>
      <c r="Q58" s="282"/>
      <c r="R58" s="282"/>
      <c r="S58" s="282"/>
      <c r="T58" s="282"/>
      <c r="U58" s="282"/>
    </row>
    <row r="59" spans="1:21" ht="19.5" customHeight="1">
      <c r="A59" s="323"/>
      <c r="B59" s="323"/>
      <c r="C59" s="323"/>
      <c r="D59" s="323"/>
      <c r="E59" s="323"/>
      <c r="F59" s="323"/>
      <c r="G59" s="323"/>
      <c r="H59" s="323"/>
      <c r="I59" s="323"/>
      <c r="J59" s="323"/>
      <c r="K59" s="323"/>
      <c r="L59" s="323"/>
      <c r="M59" s="323"/>
      <c r="N59" s="323"/>
      <c r="O59" s="323"/>
      <c r="P59" s="323"/>
      <c r="Q59" s="323"/>
      <c r="R59" s="323"/>
      <c r="S59" s="323"/>
      <c r="T59" s="323"/>
      <c r="U59" s="323"/>
    </row>
    <row r="60" spans="1:21" ht="47.25" customHeight="1">
      <c r="A60" s="104" t="s">
        <v>178</v>
      </c>
      <c r="B60" s="104"/>
      <c r="C60" s="104"/>
      <c r="D60" s="104"/>
      <c r="E60" s="104"/>
      <c r="F60" s="104"/>
      <c r="G60" s="104"/>
      <c r="H60" s="104"/>
      <c r="I60" s="104"/>
      <c r="J60" s="104"/>
      <c r="K60" s="104"/>
      <c r="L60" s="104" t="s">
        <v>179</v>
      </c>
      <c r="M60" s="104"/>
      <c r="N60" s="104"/>
      <c r="O60" s="104"/>
      <c r="P60" s="104"/>
      <c r="Q60" s="104"/>
      <c r="R60" s="104"/>
      <c r="S60" s="104"/>
      <c r="T60" s="104"/>
      <c r="U60" s="104"/>
    </row>
    <row r="61" spans="1:21" ht="47.25" customHeight="1">
      <c r="A61" s="166" t="s">
        <v>180</v>
      </c>
      <c r="B61" s="166"/>
      <c r="C61" s="166"/>
      <c r="D61" s="102"/>
      <c r="E61" s="102"/>
      <c r="F61" s="102"/>
      <c r="G61" s="102"/>
      <c r="H61" s="102"/>
      <c r="I61" s="102"/>
      <c r="J61" s="102"/>
      <c r="K61" s="102"/>
      <c r="L61" s="280" t="s">
        <v>180</v>
      </c>
      <c r="M61" s="280"/>
      <c r="N61" s="280"/>
      <c r="O61" s="280"/>
      <c r="P61" s="322"/>
      <c r="Q61" s="322"/>
      <c r="R61" s="322"/>
      <c r="S61" s="322"/>
      <c r="T61" s="322"/>
      <c r="U61" s="322"/>
    </row>
    <row r="62" spans="1:21" ht="47.25" customHeight="1">
      <c r="A62" s="166" t="s">
        <v>181</v>
      </c>
      <c r="B62" s="166"/>
      <c r="C62" s="166"/>
      <c r="D62" s="102"/>
      <c r="E62" s="102"/>
      <c r="F62" s="102"/>
      <c r="G62" s="102"/>
      <c r="H62" s="102"/>
      <c r="I62" s="102"/>
      <c r="J62" s="102"/>
      <c r="K62" s="102"/>
      <c r="L62" s="280" t="s">
        <v>181</v>
      </c>
      <c r="M62" s="280"/>
      <c r="N62" s="280"/>
      <c r="O62" s="280"/>
      <c r="P62" s="322"/>
      <c r="Q62" s="322"/>
      <c r="R62" s="322"/>
      <c r="S62" s="322"/>
      <c r="T62" s="322"/>
      <c r="U62" s="322"/>
    </row>
    <row r="63" spans="1:21" ht="102" customHeight="1">
      <c r="A63" s="166" t="s">
        <v>182</v>
      </c>
      <c r="B63" s="166"/>
      <c r="C63" s="166"/>
      <c r="D63" s="102"/>
      <c r="E63" s="102"/>
      <c r="F63" s="102"/>
      <c r="G63" s="102"/>
      <c r="H63" s="102"/>
      <c r="I63" s="102"/>
      <c r="J63" s="102"/>
      <c r="K63" s="102"/>
      <c r="L63" s="280" t="s">
        <v>182</v>
      </c>
      <c r="M63" s="280"/>
      <c r="N63" s="280"/>
      <c r="O63" s="280"/>
      <c r="P63" s="322"/>
      <c r="Q63" s="322"/>
      <c r="R63" s="322"/>
      <c r="S63" s="322"/>
      <c r="T63" s="322"/>
      <c r="U63" s="322"/>
    </row>
    <row r="64" spans="1:21" ht="30">
      <c r="A64" s="244"/>
      <c r="B64" s="244"/>
      <c r="C64" s="244"/>
      <c r="D64" s="84"/>
      <c r="E64" s="86"/>
      <c r="F64" s="245"/>
      <c r="G64" s="245"/>
      <c r="H64" s="245"/>
      <c r="I64" s="84"/>
      <c r="J64" s="32"/>
      <c r="K64" s="32"/>
      <c r="L64" s="32"/>
      <c r="M64" s="32"/>
      <c r="N64" s="32"/>
      <c r="O64" s="32"/>
      <c r="P64" s="32"/>
      <c r="Q64" s="32"/>
      <c r="R64" s="32"/>
    </row>
    <row r="65" spans="1:18">
      <c r="A65" s="32"/>
      <c r="B65" s="32"/>
      <c r="C65" s="32"/>
      <c r="D65" s="32"/>
      <c r="E65" s="32"/>
      <c r="F65" s="32"/>
      <c r="G65" s="32"/>
      <c r="H65" s="32"/>
      <c r="I65" s="32"/>
      <c r="J65" s="32"/>
      <c r="K65" s="32"/>
      <c r="L65" s="32"/>
      <c r="M65" s="32"/>
      <c r="N65" s="32"/>
      <c r="O65" s="32"/>
      <c r="P65" s="32"/>
      <c r="Q65" s="32"/>
      <c r="R65" s="32"/>
    </row>
    <row r="66" spans="1:18">
      <c r="A66" s="32"/>
      <c r="B66" s="32"/>
      <c r="C66" s="32"/>
      <c r="D66" s="32"/>
      <c r="E66" s="32"/>
      <c r="F66" s="32"/>
      <c r="G66" s="32"/>
      <c r="H66" s="32"/>
      <c r="I66" s="32"/>
      <c r="J66" s="32"/>
      <c r="K66" s="32"/>
      <c r="L66" s="32"/>
      <c r="M66" s="32"/>
      <c r="N66" s="32"/>
      <c r="O66" s="32"/>
      <c r="P66" s="32"/>
      <c r="Q66" s="32"/>
      <c r="R66" s="32"/>
    </row>
  </sheetData>
  <mergeCells count="196">
    <mergeCell ref="W1:X1"/>
    <mergeCell ref="A64:C64"/>
    <mergeCell ref="F64:H64"/>
    <mergeCell ref="A54:B55"/>
    <mergeCell ref="C54:F55"/>
    <mergeCell ref="G54:M55"/>
    <mergeCell ref="N54:N55"/>
    <mergeCell ref="C51:F51"/>
    <mergeCell ref="H51:K51"/>
    <mergeCell ref="L51:M51"/>
    <mergeCell ref="A52:B52"/>
    <mergeCell ref="C52:F52"/>
    <mergeCell ref="A60:K60"/>
    <mergeCell ref="L60:U60"/>
    <mergeCell ref="A61:C61"/>
    <mergeCell ref="D61:K61"/>
    <mergeCell ref="L61:O61"/>
    <mergeCell ref="P61:U61"/>
    <mergeCell ref="A62:C62"/>
    <mergeCell ref="D62:K62"/>
    <mergeCell ref="L62:O62"/>
    <mergeCell ref="P62:U62"/>
    <mergeCell ref="A63:C63"/>
    <mergeCell ref="D63:K63"/>
    <mergeCell ref="H52:K52"/>
    <mergeCell ref="L52:M52"/>
    <mergeCell ref="A48:B51"/>
    <mergeCell ref="C48:F49"/>
    <mergeCell ref="G48:G49"/>
    <mergeCell ref="H48:K49"/>
    <mergeCell ref="L48:M49"/>
    <mergeCell ref="N48:N49"/>
    <mergeCell ref="C50:F50"/>
    <mergeCell ref="H50:K50"/>
    <mergeCell ref="L50:M50"/>
    <mergeCell ref="N50:N51"/>
    <mergeCell ref="A47:M47"/>
    <mergeCell ref="S42:S45"/>
    <mergeCell ref="T42:T45"/>
    <mergeCell ref="C43:F43"/>
    <mergeCell ref="H43:K43"/>
    <mergeCell ref="L43:M43"/>
    <mergeCell ref="C44:F44"/>
    <mergeCell ref="H44:K44"/>
    <mergeCell ref="L44:M44"/>
    <mergeCell ref="C45:F45"/>
    <mergeCell ref="H45:K45"/>
    <mergeCell ref="L42:M42"/>
    <mergeCell ref="N42:N45"/>
    <mergeCell ref="O42:O45"/>
    <mergeCell ref="P42:P45"/>
    <mergeCell ref="Q42:Q45"/>
    <mergeCell ref="R42:R45"/>
    <mergeCell ref="L45:M45"/>
    <mergeCell ref="O46:U55"/>
    <mergeCell ref="A46:B46"/>
    <mergeCell ref="C46:F46"/>
    <mergeCell ref="U41:U45"/>
    <mergeCell ref="A42:B45"/>
    <mergeCell ref="C42:F42"/>
    <mergeCell ref="H46:K46"/>
    <mergeCell ref="L46:M46"/>
    <mergeCell ref="A39:B39"/>
    <mergeCell ref="C39:F39"/>
    <mergeCell ref="H39:K39"/>
    <mergeCell ref="L39:M39"/>
    <mergeCell ref="A40:M40"/>
    <mergeCell ref="A41:B41"/>
    <mergeCell ref="C41:F41"/>
    <mergeCell ref="H41:K41"/>
    <mergeCell ref="L41:M41"/>
    <mergeCell ref="H42:K42"/>
    <mergeCell ref="C37:F37"/>
    <mergeCell ref="H37:K37"/>
    <mergeCell ref="L37:M37"/>
    <mergeCell ref="C38:F38"/>
    <mergeCell ref="H38:K38"/>
    <mergeCell ref="L38:M38"/>
    <mergeCell ref="C35:F35"/>
    <mergeCell ref="H35:K35"/>
    <mergeCell ref="L35:M35"/>
    <mergeCell ref="C36:F36"/>
    <mergeCell ref="H36:K36"/>
    <mergeCell ref="L36:M36"/>
    <mergeCell ref="C33:F33"/>
    <mergeCell ref="H33:K33"/>
    <mergeCell ref="L33:M33"/>
    <mergeCell ref="C34:F34"/>
    <mergeCell ref="H34:K34"/>
    <mergeCell ref="L34:M34"/>
    <mergeCell ref="C31:F31"/>
    <mergeCell ref="H31:K31"/>
    <mergeCell ref="L31:M31"/>
    <mergeCell ref="C32:F32"/>
    <mergeCell ref="H32:K32"/>
    <mergeCell ref="L32:M32"/>
    <mergeCell ref="C22:F22"/>
    <mergeCell ref="H22:K22"/>
    <mergeCell ref="L22:M22"/>
    <mergeCell ref="C29:F29"/>
    <mergeCell ref="H29:K29"/>
    <mergeCell ref="L29:M29"/>
    <mergeCell ref="C30:F30"/>
    <mergeCell ref="H30:K30"/>
    <mergeCell ref="L30:M30"/>
    <mergeCell ref="C27:F27"/>
    <mergeCell ref="H27:K27"/>
    <mergeCell ref="L27:M27"/>
    <mergeCell ref="C28:F28"/>
    <mergeCell ref="H28:K28"/>
    <mergeCell ref="L28:M28"/>
    <mergeCell ref="N22:N38"/>
    <mergeCell ref="O22:U40"/>
    <mergeCell ref="C23:F23"/>
    <mergeCell ref="H23:K23"/>
    <mergeCell ref="L23:M23"/>
    <mergeCell ref="C24:F24"/>
    <mergeCell ref="A18:M18"/>
    <mergeCell ref="O18:U18"/>
    <mergeCell ref="A19:B21"/>
    <mergeCell ref="C19:F21"/>
    <mergeCell ref="G19:G21"/>
    <mergeCell ref="H19:K21"/>
    <mergeCell ref="L19:M21"/>
    <mergeCell ref="N19:N21"/>
    <mergeCell ref="O19:U21"/>
    <mergeCell ref="H24:K24"/>
    <mergeCell ref="L24:M24"/>
    <mergeCell ref="C25:F25"/>
    <mergeCell ref="H25:K25"/>
    <mergeCell ref="L25:M25"/>
    <mergeCell ref="C26:F26"/>
    <mergeCell ref="H26:K26"/>
    <mergeCell ref="L26:M26"/>
    <mergeCell ref="A22:B38"/>
    <mergeCell ref="A16:C16"/>
    <mergeCell ref="D16:F16"/>
    <mergeCell ref="G16:I16"/>
    <mergeCell ref="J16:M16"/>
    <mergeCell ref="A17:C17"/>
    <mergeCell ref="D17:M17"/>
    <mergeCell ref="A14:C14"/>
    <mergeCell ref="D14:F14"/>
    <mergeCell ref="G14:I14"/>
    <mergeCell ref="J14:M14"/>
    <mergeCell ref="A15:C15"/>
    <mergeCell ref="D15:F15"/>
    <mergeCell ref="G15:I15"/>
    <mergeCell ref="J15:M15"/>
    <mergeCell ref="A13:C13"/>
    <mergeCell ref="D13:F13"/>
    <mergeCell ref="G13:I13"/>
    <mergeCell ref="J13:M13"/>
    <mergeCell ref="A10:C10"/>
    <mergeCell ref="D10:F10"/>
    <mergeCell ref="G10:I10"/>
    <mergeCell ref="J10:M10"/>
    <mergeCell ref="A11:C11"/>
    <mergeCell ref="D11:F11"/>
    <mergeCell ref="G11:I11"/>
    <mergeCell ref="J11:M11"/>
    <mergeCell ref="D6:F6"/>
    <mergeCell ref="G6:I6"/>
    <mergeCell ref="J6:M6"/>
    <mergeCell ref="A7:C7"/>
    <mergeCell ref="D7:F7"/>
    <mergeCell ref="G7:I7"/>
    <mergeCell ref="J7:M7"/>
    <mergeCell ref="A12:C12"/>
    <mergeCell ref="D12:F12"/>
    <mergeCell ref="G12:I12"/>
    <mergeCell ref="J12:M12"/>
    <mergeCell ref="A58:U58"/>
    <mergeCell ref="A59:U59"/>
    <mergeCell ref="L63:O63"/>
    <mergeCell ref="P63:U63"/>
    <mergeCell ref="A1:U1"/>
    <mergeCell ref="A53:M53"/>
    <mergeCell ref="A3:U3"/>
    <mergeCell ref="A4:M4"/>
    <mergeCell ref="N4:N17"/>
    <mergeCell ref="O4:U4"/>
    <mergeCell ref="A5:C5"/>
    <mergeCell ref="D5:F5"/>
    <mergeCell ref="G5:I5"/>
    <mergeCell ref="J5:M5"/>
    <mergeCell ref="O5:U15"/>
    <mergeCell ref="A8:C8"/>
    <mergeCell ref="D8:F8"/>
    <mergeCell ref="G8:I8"/>
    <mergeCell ref="J8:M8"/>
    <mergeCell ref="A9:C9"/>
    <mergeCell ref="D9:F9"/>
    <mergeCell ref="G9:I9"/>
    <mergeCell ref="J9:M9"/>
    <mergeCell ref="A6:C6"/>
  </mergeCells>
  <hyperlinks>
    <hyperlink ref="W1:X1" location="İÇİNDEKİLER!A1" display="İÇİNDEKİLER" xr:uid="{00000000-0004-0000-0E00-000000000000}"/>
  </hyperlinks>
  <pageMargins left="0.70866141732283472" right="0.70866141732283472" top="0.74803149606299213" bottom="0.74803149606299213" header="0.31496062992125984" footer="0.31496062992125984"/>
  <pageSetup paperSize="9" scale="47" orientation="portrait" r:id="rId1"/>
  <colBreaks count="1" manualBreakCount="1">
    <brk id="21"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J65"/>
  <sheetViews>
    <sheetView zoomScaleNormal="100" workbookViewId="0">
      <selection activeCell="O22" sqref="O22:U40"/>
    </sheetView>
  </sheetViews>
  <sheetFormatPr defaultColWidth="9.140625" defaultRowHeight="15"/>
  <cols>
    <col min="1" max="1" width="8.140625" customWidth="1"/>
    <col min="2" max="2" width="8" customWidth="1"/>
    <col min="3" max="3" width="17.28515625" customWidth="1"/>
    <col min="4" max="4" width="8.42578125" customWidth="1"/>
    <col min="5" max="5" width="4.28515625" customWidth="1"/>
    <col min="6" max="6" width="4.5703125" customWidth="1"/>
    <col min="7" max="7" width="11.140625" customWidth="1"/>
    <col min="9" max="9" width="6.28515625" customWidth="1"/>
    <col min="10" max="10" width="8.42578125" customWidth="1"/>
    <col min="11" max="11" width="7.7109375" customWidth="1"/>
    <col min="13" max="13" width="5.42578125" customWidth="1"/>
    <col min="14" max="14" width="5.140625" customWidth="1"/>
    <col min="15" max="15" width="10.140625" customWidth="1"/>
    <col min="16" max="16" width="10.42578125" customWidth="1"/>
    <col min="17" max="17" width="10.5703125" customWidth="1"/>
    <col min="18" max="18" width="9.7109375" customWidth="1"/>
    <col min="19" max="19" width="10.85546875" customWidth="1"/>
    <col min="20" max="20" width="12.42578125" customWidth="1"/>
    <col min="21" max="21" width="5" customWidth="1"/>
    <col min="22" max="22" width="6" customWidth="1"/>
    <col min="23" max="23" width="9.140625" customWidth="1"/>
    <col min="24" max="24" width="8.140625" customWidth="1"/>
    <col min="25" max="25" width="6" customWidth="1"/>
  </cols>
  <sheetData>
    <row r="1" spans="1:36" ht="36.6" customHeight="1" thickBot="1">
      <c r="A1" s="339" t="s">
        <v>69</v>
      </c>
      <c r="B1" s="340"/>
      <c r="C1" s="340"/>
      <c r="D1" s="340"/>
      <c r="E1" s="340"/>
      <c r="F1" s="340"/>
      <c r="G1" s="340"/>
      <c r="H1" s="340"/>
      <c r="I1" s="340"/>
      <c r="J1" s="340"/>
      <c r="K1" s="340"/>
      <c r="L1" s="340"/>
      <c r="M1" s="340"/>
      <c r="N1" s="340"/>
      <c r="O1" s="340"/>
      <c r="P1" s="340"/>
      <c r="Q1" s="340"/>
      <c r="R1" s="340"/>
      <c r="S1" s="340"/>
      <c r="T1" s="340"/>
      <c r="U1" s="341"/>
      <c r="V1" s="40"/>
      <c r="W1" s="136" t="s">
        <v>166</v>
      </c>
      <c r="X1" s="136"/>
      <c r="Y1" s="40"/>
      <c r="Z1" s="40"/>
      <c r="AA1" s="40"/>
      <c r="AB1" s="40"/>
      <c r="AC1" s="40"/>
      <c r="AD1" s="40"/>
      <c r="AE1" s="40"/>
      <c r="AF1" s="40"/>
      <c r="AG1" s="40"/>
      <c r="AH1" s="40"/>
      <c r="AI1" s="40"/>
      <c r="AJ1" s="40"/>
    </row>
    <row r="2" spans="1:36" ht="23.25">
      <c r="A2" s="63"/>
      <c r="B2" s="63"/>
      <c r="C2" s="63"/>
      <c r="D2" s="63"/>
      <c r="E2" s="63"/>
      <c r="F2" s="63"/>
      <c r="G2" s="63"/>
      <c r="H2" s="63"/>
      <c r="I2" s="63"/>
      <c r="J2" s="63"/>
      <c r="K2" s="63"/>
      <c r="L2" s="63"/>
      <c r="M2" s="63"/>
      <c r="N2" s="63"/>
      <c r="O2" s="63"/>
      <c r="P2" s="63"/>
      <c r="Q2" s="63"/>
      <c r="R2" s="63"/>
      <c r="S2" s="63"/>
      <c r="T2" s="63"/>
      <c r="U2" s="63"/>
      <c r="V2" s="40"/>
      <c r="W2" s="40"/>
      <c r="X2" s="40"/>
      <c r="Y2" s="40"/>
      <c r="Z2" s="40"/>
      <c r="AA2" s="40"/>
      <c r="AB2" s="40"/>
      <c r="AC2" s="40"/>
      <c r="AD2" s="40"/>
      <c r="AE2" s="40"/>
      <c r="AF2" s="40"/>
      <c r="AG2" s="40"/>
      <c r="AH2" s="40"/>
      <c r="AI2" s="40"/>
      <c r="AJ2" s="40"/>
    </row>
    <row r="3" spans="1:36" ht="28.5" customHeight="1">
      <c r="A3" s="167" t="s">
        <v>0</v>
      </c>
      <c r="B3" s="168"/>
      <c r="C3" s="168"/>
      <c r="D3" s="168"/>
      <c r="E3" s="168"/>
      <c r="F3" s="168"/>
      <c r="G3" s="168"/>
      <c r="H3" s="168"/>
      <c r="I3" s="168"/>
      <c r="J3" s="168"/>
      <c r="K3" s="168"/>
      <c r="L3" s="168"/>
      <c r="M3" s="168"/>
      <c r="N3" s="168"/>
      <c r="O3" s="168"/>
      <c r="P3" s="168"/>
      <c r="Q3" s="168"/>
      <c r="R3" s="168"/>
      <c r="S3" s="168"/>
      <c r="T3" s="168"/>
      <c r="U3" s="169"/>
    </row>
    <row r="4" spans="1:36" ht="18.75">
      <c r="A4" s="160" t="s">
        <v>1</v>
      </c>
      <c r="B4" s="160"/>
      <c r="C4" s="160"/>
      <c r="D4" s="160"/>
      <c r="E4" s="160"/>
      <c r="F4" s="160"/>
      <c r="G4" s="160"/>
      <c r="H4" s="160"/>
      <c r="I4" s="160"/>
      <c r="J4" s="160"/>
      <c r="K4" s="160"/>
      <c r="L4" s="160"/>
      <c r="M4" s="160"/>
      <c r="N4" s="254"/>
      <c r="O4" s="170"/>
      <c r="P4" s="170"/>
      <c r="Q4" s="170"/>
      <c r="R4" s="170"/>
      <c r="S4" s="170"/>
      <c r="T4" s="170"/>
      <c r="U4" s="170"/>
    </row>
    <row r="5" spans="1:36" ht="15" customHeight="1">
      <c r="A5" s="127" t="s">
        <v>2</v>
      </c>
      <c r="B5" s="127"/>
      <c r="C5" s="127"/>
      <c r="D5" s="120"/>
      <c r="E5" s="120"/>
      <c r="F5" s="120"/>
      <c r="G5" s="117" t="s">
        <v>3</v>
      </c>
      <c r="H5" s="117"/>
      <c r="I5" s="117"/>
      <c r="J5" s="120"/>
      <c r="K5" s="120"/>
      <c r="L5" s="120"/>
      <c r="M5" s="120"/>
      <c r="N5" s="255"/>
      <c r="O5" s="150"/>
      <c r="P5" s="242"/>
      <c r="Q5" s="242"/>
      <c r="R5" s="242"/>
      <c r="S5" s="242"/>
      <c r="T5" s="242"/>
      <c r="U5" s="151"/>
    </row>
    <row r="6" spans="1:36" ht="15" customHeight="1">
      <c r="A6" s="117" t="s">
        <v>4</v>
      </c>
      <c r="B6" s="117"/>
      <c r="C6" s="117"/>
      <c r="D6" s="120"/>
      <c r="E6" s="120"/>
      <c r="F6" s="120"/>
      <c r="G6" s="117" t="s">
        <v>3</v>
      </c>
      <c r="H6" s="117"/>
      <c r="I6" s="117"/>
      <c r="J6" s="120"/>
      <c r="K6" s="120"/>
      <c r="L6" s="120"/>
      <c r="M6" s="120"/>
      <c r="N6" s="255"/>
      <c r="O6" s="150"/>
      <c r="P6" s="242"/>
      <c r="Q6" s="242"/>
      <c r="R6" s="242"/>
      <c r="S6" s="242"/>
      <c r="T6" s="242"/>
      <c r="U6" s="151"/>
    </row>
    <row r="7" spans="1:36" ht="15" customHeight="1">
      <c r="A7" s="117" t="s">
        <v>5</v>
      </c>
      <c r="B7" s="117"/>
      <c r="C7" s="117"/>
      <c r="D7" s="120"/>
      <c r="E7" s="120"/>
      <c r="F7" s="120"/>
      <c r="G7" s="117" t="s">
        <v>9</v>
      </c>
      <c r="H7" s="117"/>
      <c r="I7" s="117"/>
      <c r="J7" s="120"/>
      <c r="K7" s="120"/>
      <c r="L7" s="120"/>
      <c r="M7" s="120"/>
      <c r="N7" s="255"/>
      <c r="O7" s="150"/>
      <c r="P7" s="242"/>
      <c r="Q7" s="242"/>
      <c r="R7" s="242"/>
      <c r="S7" s="242"/>
      <c r="T7" s="242"/>
      <c r="U7" s="151"/>
    </row>
    <row r="8" spans="1:36" ht="15" customHeight="1">
      <c r="A8" s="117" t="s">
        <v>6</v>
      </c>
      <c r="B8" s="117"/>
      <c r="C8" s="117"/>
      <c r="D8" s="120"/>
      <c r="E8" s="120"/>
      <c r="F8" s="120"/>
      <c r="G8" s="117" t="s">
        <v>10</v>
      </c>
      <c r="H8" s="117"/>
      <c r="I8" s="117"/>
      <c r="J8" s="120"/>
      <c r="K8" s="120"/>
      <c r="L8" s="120"/>
      <c r="M8" s="120"/>
      <c r="N8" s="255"/>
      <c r="O8" s="150"/>
      <c r="P8" s="242"/>
      <c r="Q8" s="242"/>
      <c r="R8" s="242"/>
      <c r="S8" s="242"/>
      <c r="T8" s="242"/>
      <c r="U8" s="151"/>
    </row>
    <row r="9" spans="1:36" ht="15" customHeight="1">
      <c r="A9" s="117" t="s">
        <v>7</v>
      </c>
      <c r="B9" s="117"/>
      <c r="C9" s="117"/>
      <c r="D9" s="120"/>
      <c r="E9" s="120"/>
      <c r="F9" s="120"/>
      <c r="G9" s="117" t="s">
        <v>11</v>
      </c>
      <c r="H9" s="117"/>
      <c r="I9" s="117"/>
      <c r="J9" s="135">
        <v>45261</v>
      </c>
      <c r="K9" s="120"/>
      <c r="L9" s="120"/>
      <c r="M9" s="120"/>
      <c r="N9" s="255"/>
      <c r="O9" s="150"/>
      <c r="P9" s="242"/>
      <c r="Q9" s="242"/>
      <c r="R9" s="242"/>
      <c r="S9" s="242"/>
      <c r="T9" s="242"/>
      <c r="U9" s="151"/>
    </row>
    <row r="10" spans="1:36" ht="15" customHeight="1">
      <c r="A10" s="117" t="s">
        <v>12</v>
      </c>
      <c r="B10" s="117"/>
      <c r="C10" s="117"/>
      <c r="D10" s="134">
        <v>45289</v>
      </c>
      <c r="E10" s="120"/>
      <c r="F10" s="120"/>
      <c r="G10" s="117" t="s">
        <v>13</v>
      </c>
      <c r="H10" s="117"/>
      <c r="I10" s="117"/>
      <c r="J10" s="120"/>
      <c r="K10" s="120"/>
      <c r="L10" s="120"/>
      <c r="M10" s="120"/>
      <c r="N10" s="255"/>
      <c r="O10" s="150"/>
      <c r="P10" s="242"/>
      <c r="Q10" s="242"/>
      <c r="R10" s="242"/>
      <c r="S10" s="242"/>
      <c r="T10" s="242"/>
      <c r="U10" s="151"/>
    </row>
    <row r="11" spans="1:36" ht="15" customHeight="1">
      <c r="A11" s="117" t="s">
        <v>14</v>
      </c>
      <c r="B11" s="117"/>
      <c r="C11" s="117"/>
      <c r="D11" s="120">
        <v>2280.46</v>
      </c>
      <c r="E11" s="120"/>
      <c r="F11" s="120"/>
      <c r="G11" s="117" t="s">
        <v>40</v>
      </c>
      <c r="H11" s="117"/>
      <c r="I11" s="117"/>
      <c r="J11" s="120">
        <f>G51+D11</f>
        <v>5290.84</v>
      </c>
      <c r="K11" s="120"/>
      <c r="L11" s="120"/>
      <c r="M11" s="120"/>
      <c r="N11" s="255"/>
      <c r="O11" s="150"/>
      <c r="P11" s="242"/>
      <c r="Q11" s="242"/>
      <c r="R11" s="242"/>
      <c r="S11" s="242"/>
      <c r="T11" s="242"/>
      <c r="U11" s="151"/>
    </row>
    <row r="12" spans="1:36" ht="15" customHeight="1">
      <c r="A12" s="229" t="s">
        <v>41</v>
      </c>
      <c r="B12" s="230"/>
      <c r="C12" s="231"/>
      <c r="D12" s="266">
        <v>31</v>
      </c>
      <c r="E12" s="267"/>
      <c r="F12" s="268"/>
      <c r="G12" s="229" t="s">
        <v>42</v>
      </c>
      <c r="H12" s="230"/>
      <c r="I12" s="231"/>
      <c r="J12" s="266">
        <v>30</v>
      </c>
      <c r="K12" s="267"/>
      <c r="L12" s="267"/>
      <c r="M12" s="268"/>
      <c r="N12" s="255"/>
      <c r="O12" s="150"/>
      <c r="P12" s="242"/>
      <c r="Q12" s="242"/>
      <c r="R12" s="242"/>
      <c r="S12" s="242"/>
      <c r="T12" s="242"/>
      <c r="U12" s="151"/>
    </row>
    <row r="13" spans="1:36" ht="15" customHeight="1">
      <c r="A13" s="229" t="s">
        <v>43</v>
      </c>
      <c r="B13" s="230"/>
      <c r="C13" s="231"/>
      <c r="D13" s="266">
        <v>15</v>
      </c>
      <c r="E13" s="267"/>
      <c r="F13" s="268"/>
      <c r="G13" s="229" t="s">
        <v>43</v>
      </c>
      <c r="H13" s="230"/>
      <c r="I13" s="231"/>
      <c r="J13" s="266">
        <f>D13</f>
        <v>15</v>
      </c>
      <c r="K13" s="267"/>
      <c r="L13" s="267"/>
      <c r="M13" s="268"/>
      <c r="N13" s="255"/>
      <c r="O13" s="150"/>
      <c r="P13" s="242"/>
      <c r="Q13" s="242"/>
      <c r="R13" s="242"/>
      <c r="S13" s="242"/>
      <c r="T13" s="242"/>
      <c r="U13" s="151"/>
    </row>
    <row r="14" spans="1:36" ht="15" customHeight="1">
      <c r="A14" s="229" t="s">
        <v>62</v>
      </c>
      <c r="B14" s="230"/>
      <c r="C14" s="231"/>
      <c r="D14" s="266">
        <f>D12-D13</f>
        <v>16</v>
      </c>
      <c r="E14" s="267"/>
      <c r="F14" s="268"/>
      <c r="G14" s="229" t="s">
        <v>62</v>
      </c>
      <c r="H14" s="230"/>
      <c r="I14" s="231"/>
      <c r="J14" s="266">
        <f>J12-J13</f>
        <v>15</v>
      </c>
      <c r="K14" s="267"/>
      <c r="L14" s="267"/>
      <c r="M14" s="268"/>
      <c r="N14" s="255"/>
      <c r="O14" s="150"/>
      <c r="P14" s="242"/>
      <c r="Q14" s="242"/>
      <c r="R14" s="242"/>
      <c r="S14" s="242"/>
      <c r="T14" s="242"/>
      <c r="U14" s="151"/>
    </row>
    <row r="15" spans="1:36" ht="15" customHeight="1">
      <c r="A15" s="229" t="s">
        <v>58</v>
      </c>
      <c r="B15" s="230"/>
      <c r="C15" s="231"/>
      <c r="D15" s="266">
        <v>19595.71</v>
      </c>
      <c r="E15" s="267"/>
      <c r="F15" s="268"/>
      <c r="G15" s="229" t="s">
        <v>57</v>
      </c>
      <c r="H15" s="230"/>
      <c r="I15" s="231"/>
      <c r="J15" s="276">
        <f>J11/D15</f>
        <v>0.26999991324631772</v>
      </c>
      <c r="K15" s="277"/>
      <c r="L15" s="277"/>
      <c r="M15" s="278"/>
      <c r="N15" s="255"/>
      <c r="O15" s="150"/>
      <c r="P15" s="242"/>
      <c r="Q15" s="242"/>
      <c r="R15" s="242"/>
      <c r="S15" s="242"/>
      <c r="T15" s="242"/>
      <c r="U15" s="151"/>
    </row>
    <row r="16" spans="1:36" ht="29.25" customHeight="1">
      <c r="A16" s="295" t="s">
        <v>172</v>
      </c>
      <c r="B16" s="296"/>
      <c r="C16" s="297"/>
      <c r="D16" s="269">
        <f>G42*100/11</f>
        <v>17084.272727272728</v>
      </c>
      <c r="E16" s="298"/>
      <c r="F16" s="290"/>
      <c r="G16" s="266"/>
      <c r="H16" s="267"/>
      <c r="I16" s="268"/>
      <c r="J16" s="276"/>
      <c r="K16" s="277"/>
      <c r="L16" s="277"/>
      <c r="M16" s="278"/>
      <c r="N16" s="255"/>
      <c r="O16" s="150"/>
      <c r="P16" s="242"/>
      <c r="Q16" s="242"/>
      <c r="R16" s="242"/>
      <c r="S16" s="242"/>
      <c r="T16" s="242"/>
      <c r="U16" s="151"/>
    </row>
    <row r="17" spans="1:21" ht="29.25" customHeight="1">
      <c r="A17" s="132" t="s">
        <v>8</v>
      </c>
      <c r="B17" s="132"/>
      <c r="C17" s="132"/>
      <c r="D17" s="133"/>
      <c r="E17" s="133"/>
      <c r="F17" s="133"/>
      <c r="G17" s="133"/>
      <c r="H17" s="133"/>
      <c r="I17" s="133"/>
      <c r="J17" s="133"/>
      <c r="K17" s="133"/>
      <c r="L17" s="133"/>
      <c r="M17" s="133"/>
      <c r="N17" s="256"/>
      <c r="O17" s="145"/>
      <c r="P17" s="243"/>
      <c r="Q17" s="243"/>
      <c r="R17" s="243"/>
      <c r="S17" s="243"/>
      <c r="T17" s="243"/>
      <c r="U17" s="146"/>
    </row>
    <row r="18" spans="1:21" ht="15.75">
      <c r="A18" s="107" t="s">
        <v>15</v>
      </c>
      <c r="B18" s="107"/>
      <c r="C18" s="107"/>
      <c r="D18" s="107"/>
      <c r="E18" s="107"/>
      <c r="F18" s="107"/>
      <c r="G18" s="107"/>
      <c r="H18" s="107"/>
      <c r="I18" s="107"/>
      <c r="J18" s="107"/>
      <c r="K18" s="107"/>
      <c r="L18" s="107"/>
      <c r="M18" s="107"/>
      <c r="N18" s="9"/>
      <c r="O18" s="148"/>
      <c r="P18" s="240"/>
      <c r="Q18" s="240"/>
      <c r="R18" s="240"/>
      <c r="S18" s="240"/>
      <c r="T18" s="240"/>
      <c r="U18" s="149"/>
    </row>
    <row r="19" spans="1:21" ht="15" customHeight="1">
      <c r="A19" s="106"/>
      <c r="B19" s="106"/>
      <c r="C19" s="120"/>
      <c r="D19" s="120"/>
      <c r="E19" s="120"/>
      <c r="F19" s="120"/>
      <c r="G19" s="130" t="s">
        <v>30</v>
      </c>
      <c r="H19" s="174" t="s">
        <v>31</v>
      </c>
      <c r="I19" s="180"/>
      <c r="J19" s="180"/>
      <c r="K19" s="180"/>
      <c r="L19" s="174" t="s">
        <v>32</v>
      </c>
      <c r="M19" s="180"/>
      <c r="N19" s="246"/>
      <c r="O19" s="143"/>
      <c r="P19" s="241"/>
      <c r="Q19" s="241"/>
      <c r="R19" s="241"/>
      <c r="S19" s="241"/>
      <c r="T19" s="241"/>
      <c r="U19" s="144"/>
    </row>
    <row r="20" spans="1:21">
      <c r="A20" s="106"/>
      <c r="B20" s="106"/>
      <c r="C20" s="120"/>
      <c r="D20" s="120"/>
      <c r="E20" s="120"/>
      <c r="F20" s="120"/>
      <c r="G20" s="130"/>
      <c r="H20" s="180"/>
      <c r="I20" s="180"/>
      <c r="J20" s="180"/>
      <c r="K20" s="180"/>
      <c r="L20" s="180"/>
      <c r="M20" s="180"/>
      <c r="N20" s="247"/>
      <c r="O20" s="150"/>
      <c r="P20" s="242"/>
      <c r="Q20" s="242"/>
      <c r="R20" s="242"/>
      <c r="S20" s="242"/>
      <c r="T20" s="242"/>
      <c r="U20" s="151"/>
    </row>
    <row r="21" spans="1:21" ht="30" customHeight="1">
      <c r="A21" s="106"/>
      <c r="B21" s="106"/>
      <c r="C21" s="120"/>
      <c r="D21" s="120"/>
      <c r="E21" s="120"/>
      <c r="F21" s="120"/>
      <c r="G21" s="130"/>
      <c r="H21" s="180"/>
      <c r="I21" s="180"/>
      <c r="J21" s="180"/>
      <c r="K21" s="180"/>
      <c r="L21" s="180"/>
      <c r="M21" s="180"/>
      <c r="N21" s="248"/>
      <c r="O21" s="145"/>
      <c r="P21" s="243"/>
      <c r="Q21" s="243"/>
      <c r="R21" s="243"/>
      <c r="S21" s="243"/>
      <c r="T21" s="243"/>
      <c r="U21" s="146"/>
    </row>
    <row r="22" spans="1:21" ht="15" customHeight="1">
      <c r="A22" s="123" t="s">
        <v>16</v>
      </c>
      <c r="B22" s="123"/>
      <c r="C22" s="117" t="s">
        <v>17</v>
      </c>
      <c r="D22" s="117"/>
      <c r="E22" s="117"/>
      <c r="F22" s="117"/>
      <c r="G22" s="41">
        <v>0</v>
      </c>
      <c r="H22" s="172">
        <f>$G22/$D$12*$D$13</f>
        <v>0</v>
      </c>
      <c r="I22" s="172"/>
      <c r="J22" s="172"/>
      <c r="K22" s="172"/>
      <c r="L22" s="172">
        <f>G22-H22</f>
        <v>0</v>
      </c>
      <c r="M22" s="172"/>
      <c r="N22" s="249"/>
      <c r="O22" s="143"/>
      <c r="P22" s="241"/>
      <c r="Q22" s="241"/>
      <c r="R22" s="241"/>
      <c r="S22" s="241"/>
      <c r="T22" s="241"/>
      <c r="U22" s="144"/>
    </row>
    <row r="23" spans="1:21" ht="15.75">
      <c r="A23" s="123"/>
      <c r="B23" s="123"/>
      <c r="C23" s="117" t="s">
        <v>18</v>
      </c>
      <c r="D23" s="117"/>
      <c r="E23" s="117"/>
      <c r="F23" s="117"/>
      <c r="G23" s="41">
        <v>0</v>
      </c>
      <c r="H23" s="172">
        <f t="shared" ref="H23:H38" si="0">$G23/$D$12*$D$13</f>
        <v>0</v>
      </c>
      <c r="I23" s="172"/>
      <c r="J23" s="172"/>
      <c r="K23" s="172"/>
      <c r="L23" s="172">
        <f t="shared" ref="L23:L38" si="1">G23-H23</f>
        <v>0</v>
      </c>
      <c r="M23" s="172"/>
      <c r="N23" s="250"/>
      <c r="O23" s="150"/>
      <c r="P23" s="242"/>
      <c r="Q23" s="242"/>
      <c r="R23" s="242"/>
      <c r="S23" s="242"/>
      <c r="T23" s="242"/>
      <c r="U23" s="151"/>
    </row>
    <row r="24" spans="1:21"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242"/>
      <c r="T24" s="242"/>
      <c r="U24" s="151"/>
    </row>
    <row r="25" spans="1:21"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242"/>
      <c r="T25" s="242"/>
      <c r="U25" s="151"/>
    </row>
    <row r="26" spans="1:21"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242"/>
      <c r="T26" s="242"/>
      <c r="U26" s="151"/>
    </row>
    <row r="27" spans="1:21" ht="15.75">
      <c r="A27" s="123"/>
      <c r="B27" s="123"/>
      <c r="C27" s="117" t="s">
        <v>91</v>
      </c>
      <c r="D27" s="117"/>
      <c r="E27" s="117"/>
      <c r="F27" s="117"/>
      <c r="G27" s="41">
        <v>1158.77</v>
      </c>
      <c r="H27" s="172">
        <f>G27</f>
        <v>1158.77</v>
      </c>
      <c r="I27" s="172"/>
      <c r="J27" s="172"/>
      <c r="K27" s="172"/>
      <c r="L27" s="172">
        <f t="shared" si="1"/>
        <v>0</v>
      </c>
      <c r="M27" s="172"/>
      <c r="N27" s="250"/>
      <c r="O27" s="150"/>
      <c r="P27" s="242"/>
      <c r="Q27" s="242"/>
      <c r="R27" s="242"/>
      <c r="S27" s="242"/>
      <c r="T27" s="242"/>
      <c r="U27" s="151"/>
    </row>
    <row r="28" spans="1:21"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242"/>
      <c r="T28" s="242"/>
      <c r="U28" s="151"/>
    </row>
    <row r="29" spans="1:21" ht="15.75">
      <c r="A29" s="123"/>
      <c r="B29" s="123"/>
      <c r="C29" s="117" t="s">
        <v>98</v>
      </c>
      <c r="D29" s="117"/>
      <c r="E29" s="117"/>
      <c r="F29" s="117"/>
      <c r="G29" s="41">
        <v>0</v>
      </c>
      <c r="H29" s="172">
        <f>G29</f>
        <v>0</v>
      </c>
      <c r="I29" s="172"/>
      <c r="J29" s="172"/>
      <c r="K29" s="172"/>
      <c r="L29" s="172">
        <f t="shared" si="1"/>
        <v>0</v>
      </c>
      <c r="M29" s="172"/>
      <c r="N29" s="250"/>
      <c r="O29" s="150"/>
      <c r="P29" s="242"/>
      <c r="Q29" s="242"/>
      <c r="R29" s="242"/>
      <c r="S29" s="242"/>
      <c r="T29" s="242"/>
      <c r="U29" s="151"/>
    </row>
    <row r="30" spans="1:21" ht="15.75">
      <c r="A30" s="123"/>
      <c r="B30" s="123"/>
      <c r="C30" s="117" t="s">
        <v>22</v>
      </c>
      <c r="D30" s="117"/>
      <c r="E30" s="117"/>
      <c r="F30" s="117"/>
      <c r="G30" s="41">
        <v>0</v>
      </c>
      <c r="H30" s="172">
        <f>G30</f>
        <v>0</v>
      </c>
      <c r="I30" s="172"/>
      <c r="J30" s="172"/>
      <c r="K30" s="172"/>
      <c r="L30" s="172">
        <f t="shared" si="1"/>
        <v>0</v>
      </c>
      <c r="M30" s="172"/>
      <c r="N30" s="250"/>
      <c r="O30" s="150"/>
      <c r="P30" s="242"/>
      <c r="Q30" s="242"/>
      <c r="R30" s="242"/>
      <c r="S30" s="242"/>
      <c r="T30" s="242"/>
      <c r="U30" s="151"/>
    </row>
    <row r="31" spans="1:21"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242"/>
      <c r="T31" s="242"/>
      <c r="U31" s="151"/>
    </row>
    <row r="32" spans="1:21" ht="15.75">
      <c r="A32" s="123"/>
      <c r="B32" s="123"/>
      <c r="C32" s="117" t="s">
        <v>24</v>
      </c>
      <c r="D32" s="117"/>
      <c r="E32" s="117"/>
      <c r="F32" s="117"/>
      <c r="G32" s="41">
        <v>21987.5</v>
      </c>
      <c r="H32" s="172">
        <f t="shared" si="0"/>
        <v>10639.112903225807</v>
      </c>
      <c r="I32" s="172"/>
      <c r="J32" s="172"/>
      <c r="K32" s="172"/>
      <c r="L32" s="172">
        <f t="shared" si="1"/>
        <v>11348.387096774193</v>
      </c>
      <c r="M32" s="172"/>
      <c r="N32" s="250"/>
      <c r="O32" s="150"/>
      <c r="P32" s="242"/>
      <c r="Q32" s="242"/>
      <c r="R32" s="242"/>
      <c r="S32" s="242"/>
      <c r="T32" s="242"/>
      <c r="U32" s="151"/>
    </row>
    <row r="33" spans="1:25" ht="15.75">
      <c r="A33" s="123"/>
      <c r="B33" s="123"/>
      <c r="C33" s="117" t="s">
        <v>25</v>
      </c>
      <c r="D33" s="117"/>
      <c r="E33" s="117"/>
      <c r="F33" s="117"/>
      <c r="G33" s="41">
        <v>11457.67</v>
      </c>
      <c r="H33" s="172">
        <f t="shared" si="0"/>
        <v>5544.0338709677426</v>
      </c>
      <c r="I33" s="172"/>
      <c r="J33" s="172"/>
      <c r="K33" s="172"/>
      <c r="L33" s="172">
        <f t="shared" si="1"/>
        <v>5913.6361290322575</v>
      </c>
      <c r="M33" s="172"/>
      <c r="N33" s="250"/>
      <c r="O33" s="150"/>
      <c r="P33" s="242"/>
      <c r="Q33" s="242"/>
      <c r="R33" s="242"/>
      <c r="S33" s="242"/>
      <c r="T33" s="242"/>
      <c r="U33" s="151"/>
    </row>
    <row r="34" spans="1:25"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242"/>
      <c r="T34" s="242"/>
      <c r="U34" s="151"/>
    </row>
    <row r="35" spans="1:25"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242"/>
      <c r="T35" s="242"/>
      <c r="U35" s="151"/>
    </row>
    <row r="36" spans="1:25"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242"/>
      <c r="T36" s="242"/>
      <c r="U36" s="151"/>
    </row>
    <row r="37" spans="1:25" ht="15.75">
      <c r="A37" s="123"/>
      <c r="B37" s="123"/>
      <c r="C37" s="117" t="s">
        <v>51</v>
      </c>
      <c r="D37" s="117"/>
      <c r="E37" s="117"/>
      <c r="F37" s="117"/>
      <c r="G37" s="41">
        <v>8138.89</v>
      </c>
      <c r="H37" s="172">
        <f t="shared" si="0"/>
        <v>3938.1725806451614</v>
      </c>
      <c r="I37" s="172"/>
      <c r="J37" s="172"/>
      <c r="K37" s="172"/>
      <c r="L37" s="172">
        <f t="shared" si="1"/>
        <v>4200.717419354839</v>
      </c>
      <c r="M37" s="172"/>
      <c r="N37" s="250"/>
      <c r="O37" s="150"/>
      <c r="P37" s="242"/>
      <c r="Q37" s="242"/>
      <c r="R37" s="242"/>
      <c r="S37" s="242"/>
      <c r="T37" s="242"/>
      <c r="U37" s="151"/>
    </row>
    <row r="38" spans="1:25" ht="15.75">
      <c r="A38" s="123"/>
      <c r="B38" s="123"/>
      <c r="C38" s="117" t="s">
        <v>95</v>
      </c>
      <c r="D38" s="117"/>
      <c r="E38" s="117"/>
      <c r="F38" s="117"/>
      <c r="G38" s="41">
        <v>0</v>
      </c>
      <c r="H38" s="172">
        <f t="shared" si="0"/>
        <v>0</v>
      </c>
      <c r="I38" s="172"/>
      <c r="J38" s="172"/>
      <c r="K38" s="172"/>
      <c r="L38" s="172">
        <f t="shared" si="1"/>
        <v>0</v>
      </c>
      <c r="M38" s="172"/>
      <c r="N38" s="251"/>
      <c r="O38" s="150"/>
      <c r="P38" s="242"/>
      <c r="Q38" s="242"/>
      <c r="R38" s="242"/>
      <c r="S38" s="242"/>
      <c r="T38" s="242"/>
      <c r="U38" s="151"/>
    </row>
    <row r="39" spans="1:25" ht="18.75">
      <c r="A39" s="261" t="s">
        <v>33</v>
      </c>
      <c r="B39" s="262"/>
      <c r="C39" s="266"/>
      <c r="D39" s="267"/>
      <c r="E39" s="267"/>
      <c r="F39" s="268"/>
      <c r="G39" s="41">
        <f>SUM(G22:G38)</f>
        <v>43380.08</v>
      </c>
      <c r="H39" s="269">
        <f>SUM(H22:K38)</f>
        <v>21917.33935483871</v>
      </c>
      <c r="I39" s="267"/>
      <c r="J39" s="267"/>
      <c r="K39" s="268"/>
      <c r="L39" s="223">
        <f>G39-H39</f>
        <v>21462.740645161291</v>
      </c>
      <c r="M39" s="223"/>
      <c r="N39" s="18">
        <v>1</v>
      </c>
      <c r="O39" s="150"/>
      <c r="P39" s="242"/>
      <c r="Q39" s="242"/>
      <c r="R39" s="242"/>
      <c r="S39" s="242"/>
      <c r="T39" s="242"/>
      <c r="U39" s="151"/>
    </row>
    <row r="40" spans="1:25" ht="15.75">
      <c r="A40" s="107" t="s">
        <v>39</v>
      </c>
      <c r="B40" s="107"/>
      <c r="C40" s="107"/>
      <c r="D40" s="107"/>
      <c r="E40" s="107"/>
      <c r="F40" s="107"/>
      <c r="G40" s="107"/>
      <c r="H40" s="107"/>
      <c r="I40" s="107"/>
      <c r="J40" s="107"/>
      <c r="K40" s="107"/>
      <c r="L40" s="107"/>
      <c r="M40" s="107"/>
      <c r="N40" s="9"/>
      <c r="O40" s="145"/>
      <c r="P40" s="243"/>
      <c r="Q40" s="243"/>
      <c r="R40" s="243"/>
      <c r="S40" s="243"/>
      <c r="T40" s="243"/>
      <c r="U40" s="146"/>
    </row>
    <row r="41" spans="1:25" ht="104.25" customHeight="1">
      <c r="A41" s="106"/>
      <c r="B41" s="106"/>
      <c r="C41" s="270" t="s">
        <v>35</v>
      </c>
      <c r="D41" s="271"/>
      <c r="E41" s="271"/>
      <c r="F41" s="272"/>
      <c r="G41" s="46" t="s">
        <v>36</v>
      </c>
      <c r="H41" s="273" t="s">
        <v>37</v>
      </c>
      <c r="I41" s="274"/>
      <c r="J41" s="274"/>
      <c r="K41" s="275"/>
      <c r="L41" s="273" t="s">
        <v>38</v>
      </c>
      <c r="M41" s="275"/>
      <c r="N41" s="50"/>
      <c r="O41" s="46" t="s">
        <v>67</v>
      </c>
      <c r="P41" s="46" t="s">
        <v>66</v>
      </c>
      <c r="Q41" s="46" t="s">
        <v>117</v>
      </c>
      <c r="R41" s="46" t="s">
        <v>118</v>
      </c>
      <c r="S41" s="46" t="s">
        <v>55</v>
      </c>
      <c r="T41" s="46" t="s">
        <v>101</v>
      </c>
      <c r="U41" s="335">
        <v>2</v>
      </c>
    </row>
    <row r="42" spans="1:25" ht="15" customHeight="1">
      <c r="A42" s="123" t="s">
        <v>96</v>
      </c>
      <c r="B42" s="123"/>
      <c r="C42" s="173" t="s">
        <v>84</v>
      </c>
      <c r="D42" s="173"/>
      <c r="E42" s="173"/>
      <c r="F42" s="173"/>
      <c r="G42" s="47">
        <v>1879.27</v>
      </c>
      <c r="H42" s="258">
        <f>$G42/$J$12*$J$13</f>
        <v>939.63499999999999</v>
      </c>
      <c r="I42" s="259"/>
      <c r="J42" s="259"/>
      <c r="K42" s="260"/>
      <c r="L42" s="258">
        <f>G42-H42</f>
        <v>939.63499999999999</v>
      </c>
      <c r="M42" s="260"/>
      <c r="N42" s="249"/>
      <c r="O42" s="311">
        <f>D16/J12*J14</f>
        <v>8542.136363636364</v>
      </c>
      <c r="P42" s="332">
        <f>O42/100*12</f>
        <v>1025.0563636363636</v>
      </c>
      <c r="Q42" s="332">
        <f>H42+H43+P42</f>
        <v>2605.3513636363637</v>
      </c>
      <c r="R42" s="332">
        <f>H44+H45</f>
        <v>1195.895</v>
      </c>
      <c r="S42" s="332">
        <f>(L42+L43)-(P42)</f>
        <v>555.23863636363649</v>
      </c>
      <c r="T42" s="308">
        <f>L44+L45</f>
        <v>1195.895</v>
      </c>
      <c r="U42" s="336"/>
    </row>
    <row r="43" spans="1:25" ht="15.75">
      <c r="A43" s="123"/>
      <c r="B43" s="123"/>
      <c r="C43" s="173" t="s">
        <v>83</v>
      </c>
      <c r="D43" s="173"/>
      <c r="E43" s="173"/>
      <c r="F43" s="173"/>
      <c r="G43" s="47">
        <v>1281.32</v>
      </c>
      <c r="H43" s="258">
        <f t="shared" ref="H43:H45" si="2">$G43/$J$12*$J$13</f>
        <v>640.66</v>
      </c>
      <c r="I43" s="259"/>
      <c r="J43" s="259"/>
      <c r="K43" s="260"/>
      <c r="L43" s="258">
        <f t="shared" ref="L43:L45" si="3">G43-H43</f>
        <v>640.66</v>
      </c>
      <c r="M43" s="260"/>
      <c r="N43" s="250"/>
      <c r="O43" s="312"/>
      <c r="P43" s="333"/>
      <c r="Q43" s="333"/>
      <c r="R43" s="333"/>
      <c r="S43" s="333"/>
      <c r="T43" s="309"/>
      <c r="U43" s="336"/>
    </row>
    <row r="44" spans="1:25" ht="15" customHeight="1">
      <c r="A44" s="123"/>
      <c r="B44" s="123"/>
      <c r="C44" s="173" t="s">
        <v>85</v>
      </c>
      <c r="D44" s="173"/>
      <c r="E44" s="173"/>
      <c r="F44" s="173"/>
      <c r="G44" s="47">
        <v>1537.58</v>
      </c>
      <c r="H44" s="258">
        <f t="shared" si="2"/>
        <v>768.79</v>
      </c>
      <c r="I44" s="259"/>
      <c r="J44" s="259"/>
      <c r="K44" s="260"/>
      <c r="L44" s="258">
        <f t="shared" si="3"/>
        <v>768.79</v>
      </c>
      <c r="M44" s="260"/>
      <c r="N44" s="250"/>
      <c r="O44" s="312"/>
      <c r="P44" s="333"/>
      <c r="Q44" s="333"/>
      <c r="R44" s="333"/>
      <c r="S44" s="333"/>
      <c r="T44" s="309"/>
      <c r="U44" s="336"/>
      <c r="V44" s="8"/>
      <c r="W44" s="8"/>
      <c r="X44" s="8"/>
      <c r="Y44" s="8"/>
    </row>
    <row r="45" spans="1:25" ht="15" customHeight="1">
      <c r="A45" s="123"/>
      <c r="B45" s="123"/>
      <c r="C45" s="173" t="s">
        <v>82</v>
      </c>
      <c r="D45" s="173"/>
      <c r="E45" s="173"/>
      <c r="F45" s="173"/>
      <c r="G45" s="47">
        <v>854.21</v>
      </c>
      <c r="H45" s="258">
        <f t="shared" si="2"/>
        <v>427.10500000000002</v>
      </c>
      <c r="I45" s="259"/>
      <c r="J45" s="259"/>
      <c r="K45" s="260"/>
      <c r="L45" s="258">
        <f t="shared" si="3"/>
        <v>427.10500000000002</v>
      </c>
      <c r="M45" s="260"/>
      <c r="N45" s="250"/>
      <c r="O45" s="313"/>
      <c r="P45" s="334"/>
      <c r="Q45" s="334"/>
      <c r="R45" s="334"/>
      <c r="S45" s="334"/>
      <c r="T45" s="310"/>
      <c r="U45" s="337"/>
      <c r="V45" s="8"/>
      <c r="W45" s="8"/>
      <c r="X45" s="8"/>
      <c r="Y45" s="8"/>
    </row>
    <row r="46" spans="1:25" ht="15.75">
      <c r="A46" s="123"/>
      <c r="B46" s="123"/>
      <c r="C46" s="283"/>
      <c r="D46" s="284"/>
      <c r="E46" s="284"/>
      <c r="F46" s="285"/>
      <c r="G46" s="47"/>
      <c r="H46" s="258"/>
      <c r="I46" s="259"/>
      <c r="J46" s="259"/>
      <c r="K46" s="260"/>
      <c r="L46" s="258"/>
      <c r="M46" s="260"/>
      <c r="N46" s="251"/>
      <c r="O46" s="143"/>
      <c r="P46" s="241"/>
      <c r="Q46" s="241"/>
      <c r="R46" s="241"/>
      <c r="S46" s="241"/>
      <c r="T46" s="241"/>
      <c r="U46" s="144"/>
    </row>
    <row r="47" spans="1:25" ht="15.75">
      <c r="A47" s="261" t="s">
        <v>33</v>
      </c>
      <c r="B47" s="262"/>
      <c r="C47" s="263"/>
      <c r="D47" s="264"/>
      <c r="E47" s="264"/>
      <c r="F47" s="265"/>
      <c r="G47" s="47"/>
      <c r="H47" s="258"/>
      <c r="I47" s="259"/>
      <c r="J47" s="259"/>
      <c r="K47" s="260"/>
      <c r="L47" s="258">
        <f>SUM(L42:M45)</f>
        <v>2776.19</v>
      </c>
      <c r="M47" s="260"/>
      <c r="N47" s="10"/>
      <c r="O47" s="150"/>
      <c r="P47" s="242"/>
      <c r="Q47" s="242"/>
      <c r="R47" s="242"/>
      <c r="S47" s="242"/>
      <c r="T47" s="242"/>
      <c r="U47" s="151"/>
    </row>
    <row r="48" spans="1:25" ht="15.75">
      <c r="A48" s="107" t="s">
        <v>44</v>
      </c>
      <c r="B48" s="107"/>
      <c r="C48" s="107"/>
      <c r="D48" s="107"/>
      <c r="E48" s="107"/>
      <c r="F48" s="107"/>
      <c r="G48" s="107"/>
      <c r="H48" s="107"/>
      <c r="I48" s="107"/>
      <c r="J48" s="107"/>
      <c r="K48" s="107"/>
      <c r="L48" s="107"/>
      <c r="M48" s="107"/>
      <c r="N48" s="10"/>
      <c r="O48" s="150"/>
      <c r="P48" s="242"/>
      <c r="Q48" s="242"/>
      <c r="R48" s="242"/>
      <c r="S48" s="242"/>
      <c r="T48" s="242"/>
      <c r="U48" s="151"/>
    </row>
    <row r="49" spans="1:21" ht="15" customHeight="1">
      <c r="A49" s="123" t="s">
        <v>45</v>
      </c>
      <c r="B49" s="123"/>
      <c r="C49" s="125" t="s">
        <v>46</v>
      </c>
      <c r="D49" s="125"/>
      <c r="E49" s="125"/>
      <c r="F49" s="125"/>
      <c r="G49" s="106" t="s">
        <v>47</v>
      </c>
      <c r="H49" s="291" t="s">
        <v>59</v>
      </c>
      <c r="I49" s="292"/>
      <c r="J49" s="291" t="s">
        <v>97</v>
      </c>
      <c r="K49" s="292"/>
      <c r="L49" s="106" t="s">
        <v>48</v>
      </c>
      <c r="M49" s="106"/>
      <c r="N49" s="252"/>
      <c r="O49" s="150"/>
      <c r="P49" s="242"/>
      <c r="Q49" s="242"/>
      <c r="R49" s="242"/>
      <c r="S49" s="242"/>
      <c r="T49" s="242"/>
      <c r="U49" s="151"/>
    </row>
    <row r="50" spans="1:21" ht="48" customHeight="1">
      <c r="A50" s="123"/>
      <c r="B50" s="123"/>
      <c r="C50" s="125"/>
      <c r="D50" s="125"/>
      <c r="E50" s="125"/>
      <c r="F50" s="125"/>
      <c r="G50" s="106"/>
      <c r="H50" s="293"/>
      <c r="I50" s="294"/>
      <c r="J50" s="293"/>
      <c r="K50" s="294"/>
      <c r="L50" s="106"/>
      <c r="M50" s="106"/>
      <c r="N50" s="253"/>
      <c r="O50" s="150"/>
      <c r="P50" s="242"/>
      <c r="Q50" s="242"/>
      <c r="R50" s="242"/>
      <c r="S50" s="242"/>
      <c r="T50" s="242"/>
      <c r="U50" s="151"/>
    </row>
    <row r="51" spans="1:21" ht="15.75" customHeight="1">
      <c r="A51" s="123"/>
      <c r="B51" s="123"/>
      <c r="C51" s="132" t="s">
        <v>49</v>
      </c>
      <c r="D51" s="132"/>
      <c r="E51" s="132"/>
      <c r="F51" s="132"/>
      <c r="G51" s="1">
        <v>3010.38</v>
      </c>
      <c r="H51" s="314">
        <f>H32-(H44+H45)</f>
        <v>9443.2179032258064</v>
      </c>
      <c r="I51" s="315"/>
      <c r="J51" s="314">
        <f>(H51*J15)-D11</f>
        <v>269.2080146370422</v>
      </c>
      <c r="K51" s="315"/>
      <c r="L51" s="175">
        <f>IF(G51&lt;=0,G51,G51-J51)</f>
        <v>2741.1719853629579</v>
      </c>
      <c r="M51" s="175"/>
      <c r="N51" s="249"/>
      <c r="O51" s="150"/>
      <c r="P51" s="242"/>
      <c r="Q51" s="242"/>
      <c r="R51" s="242"/>
      <c r="S51" s="242"/>
      <c r="T51" s="242"/>
      <c r="U51" s="151"/>
    </row>
    <row r="52" spans="1:21" ht="17.25" customHeight="1">
      <c r="A52" s="123"/>
      <c r="B52" s="123"/>
      <c r="C52" s="132" t="s">
        <v>50</v>
      </c>
      <c r="D52" s="132"/>
      <c r="E52" s="132"/>
      <c r="F52" s="132"/>
      <c r="G52" s="1">
        <v>213.81</v>
      </c>
      <c r="H52" s="314"/>
      <c r="I52" s="315"/>
      <c r="J52" s="314">
        <f>G52</f>
        <v>213.81</v>
      </c>
      <c r="K52" s="315"/>
      <c r="L52" s="175">
        <f>G52-J52</f>
        <v>0</v>
      </c>
      <c r="M52" s="175"/>
      <c r="N52" s="251"/>
      <c r="O52" s="150"/>
      <c r="P52" s="242"/>
      <c r="Q52" s="242"/>
      <c r="R52" s="242"/>
      <c r="S52" s="242"/>
      <c r="T52" s="242"/>
      <c r="U52" s="151"/>
    </row>
    <row r="53" spans="1:21" ht="18.75">
      <c r="A53" s="119" t="s">
        <v>33</v>
      </c>
      <c r="B53" s="119"/>
      <c r="C53" s="133"/>
      <c r="D53" s="133"/>
      <c r="E53" s="133"/>
      <c r="F53" s="133"/>
      <c r="G53" s="1"/>
      <c r="H53" s="175"/>
      <c r="I53" s="175"/>
      <c r="J53" s="175"/>
      <c r="K53" s="175"/>
      <c r="L53" s="176">
        <f>SUM(L51+L52)</f>
        <v>2741.1719853629579</v>
      </c>
      <c r="M53" s="176"/>
      <c r="N53" s="18">
        <v>3</v>
      </c>
      <c r="O53" s="150"/>
      <c r="P53" s="242"/>
      <c r="Q53" s="242"/>
      <c r="R53" s="242"/>
      <c r="S53" s="242"/>
      <c r="T53" s="242"/>
      <c r="U53" s="151"/>
    </row>
    <row r="54" spans="1:21" ht="18.75" customHeight="1">
      <c r="A54" s="107" t="s">
        <v>93</v>
      </c>
      <c r="B54" s="107"/>
      <c r="C54" s="107"/>
      <c r="D54" s="107"/>
      <c r="E54" s="107"/>
      <c r="F54" s="107"/>
      <c r="G54" s="107"/>
      <c r="H54" s="107"/>
      <c r="I54" s="107"/>
      <c r="J54" s="107"/>
      <c r="K54" s="107"/>
      <c r="L54" s="107"/>
      <c r="M54" s="107"/>
      <c r="N54" s="39"/>
      <c r="O54" s="150"/>
      <c r="P54" s="242"/>
      <c r="Q54" s="242"/>
      <c r="R54" s="242"/>
      <c r="S54" s="242"/>
      <c r="T54" s="242"/>
      <c r="U54" s="151"/>
    </row>
    <row r="55" spans="1:21">
      <c r="A55" s="123" t="s">
        <v>94</v>
      </c>
      <c r="B55" s="123"/>
      <c r="C55" s="235" t="s">
        <v>65</v>
      </c>
      <c r="D55" s="236"/>
      <c r="E55" s="236"/>
      <c r="F55" s="236"/>
      <c r="G55" s="126">
        <f>L39-(T42+L53)</f>
        <v>17525.673659798333</v>
      </c>
      <c r="H55" s="126"/>
      <c r="I55" s="126"/>
      <c r="J55" s="126"/>
      <c r="K55" s="126"/>
      <c r="L55" s="126"/>
      <c r="M55" s="126"/>
      <c r="N55" s="181"/>
      <c r="O55" s="150"/>
      <c r="P55" s="242"/>
      <c r="Q55" s="242"/>
      <c r="R55" s="242"/>
      <c r="S55" s="242"/>
      <c r="T55" s="242"/>
      <c r="U55" s="151"/>
    </row>
    <row r="56" spans="1:21">
      <c r="A56" s="123"/>
      <c r="B56" s="123"/>
      <c r="C56" s="236"/>
      <c r="D56" s="236"/>
      <c r="E56" s="236"/>
      <c r="F56" s="236"/>
      <c r="G56" s="126"/>
      <c r="H56" s="126"/>
      <c r="I56" s="126"/>
      <c r="J56" s="126"/>
      <c r="K56" s="126"/>
      <c r="L56" s="126"/>
      <c r="M56" s="126"/>
      <c r="N56" s="182"/>
      <c r="O56" s="145"/>
      <c r="P56" s="243"/>
      <c r="Q56" s="243"/>
      <c r="R56" s="243"/>
      <c r="S56" s="243"/>
      <c r="T56" s="243"/>
      <c r="U56" s="146"/>
    </row>
    <row r="59" spans="1:21" ht="144.75" customHeight="1">
      <c r="A59" s="282" t="s">
        <v>177</v>
      </c>
      <c r="B59" s="282"/>
      <c r="C59" s="282"/>
      <c r="D59" s="282"/>
      <c r="E59" s="282"/>
      <c r="F59" s="282"/>
      <c r="G59" s="282"/>
      <c r="H59" s="282"/>
      <c r="I59" s="282"/>
      <c r="J59" s="282"/>
      <c r="K59" s="282"/>
      <c r="L59" s="282"/>
      <c r="M59" s="282"/>
      <c r="N59" s="282"/>
      <c r="O59" s="282"/>
      <c r="P59" s="282"/>
      <c r="Q59" s="282"/>
      <c r="R59" s="282"/>
      <c r="S59" s="282"/>
      <c r="T59" s="282"/>
      <c r="U59" s="282"/>
    </row>
    <row r="60" spans="1:21" ht="19.5" customHeight="1">
      <c r="A60" s="323"/>
      <c r="B60" s="323"/>
      <c r="C60" s="323"/>
      <c r="D60" s="323"/>
      <c r="E60" s="323"/>
      <c r="F60" s="323"/>
      <c r="G60" s="323"/>
      <c r="H60" s="323"/>
      <c r="I60" s="323"/>
      <c r="J60" s="323"/>
      <c r="K60" s="323"/>
      <c r="L60" s="323"/>
      <c r="M60" s="323"/>
      <c r="N60" s="323"/>
      <c r="O60" s="323"/>
      <c r="P60" s="323"/>
      <c r="Q60" s="323"/>
      <c r="R60" s="323"/>
      <c r="S60" s="323"/>
      <c r="T60" s="323"/>
      <c r="U60" s="323"/>
    </row>
    <row r="61" spans="1:21" ht="47.25" customHeight="1">
      <c r="A61" s="104" t="s">
        <v>178</v>
      </c>
      <c r="B61" s="104"/>
      <c r="C61" s="104"/>
      <c r="D61" s="104"/>
      <c r="E61" s="104"/>
      <c r="F61" s="104"/>
      <c r="G61" s="104"/>
      <c r="H61" s="104"/>
      <c r="I61" s="104"/>
      <c r="J61" s="104"/>
      <c r="K61" s="104"/>
      <c r="L61" s="104" t="s">
        <v>179</v>
      </c>
      <c r="M61" s="104"/>
      <c r="N61" s="104"/>
      <c r="O61" s="104"/>
      <c r="P61" s="104"/>
      <c r="Q61" s="104"/>
      <c r="R61" s="104"/>
      <c r="S61" s="104"/>
      <c r="T61" s="104"/>
      <c r="U61" s="104"/>
    </row>
    <row r="62" spans="1:21" ht="47.25" customHeight="1">
      <c r="A62" s="166" t="s">
        <v>180</v>
      </c>
      <c r="B62" s="166"/>
      <c r="C62" s="166"/>
      <c r="D62" s="102"/>
      <c r="E62" s="102"/>
      <c r="F62" s="102"/>
      <c r="G62" s="102"/>
      <c r="H62" s="102"/>
      <c r="I62" s="102"/>
      <c r="J62" s="102"/>
      <c r="K62" s="102"/>
      <c r="L62" s="280" t="s">
        <v>180</v>
      </c>
      <c r="M62" s="280"/>
      <c r="N62" s="280"/>
      <c r="O62" s="280"/>
      <c r="P62" s="322"/>
      <c r="Q62" s="322"/>
      <c r="R62" s="322"/>
      <c r="S62" s="322"/>
      <c r="T62" s="322"/>
      <c r="U62" s="322"/>
    </row>
    <row r="63" spans="1:21" ht="47.25" customHeight="1">
      <c r="A63" s="166" t="s">
        <v>181</v>
      </c>
      <c r="B63" s="166"/>
      <c r="C63" s="166"/>
      <c r="D63" s="102"/>
      <c r="E63" s="102"/>
      <c r="F63" s="102"/>
      <c r="G63" s="102"/>
      <c r="H63" s="102"/>
      <c r="I63" s="102"/>
      <c r="J63" s="102"/>
      <c r="K63" s="102"/>
      <c r="L63" s="280" t="s">
        <v>181</v>
      </c>
      <c r="M63" s="280"/>
      <c r="N63" s="280"/>
      <c r="O63" s="280"/>
      <c r="P63" s="322"/>
      <c r="Q63" s="322"/>
      <c r="R63" s="322"/>
      <c r="S63" s="322"/>
      <c r="T63" s="322"/>
      <c r="U63" s="322"/>
    </row>
    <row r="64" spans="1:21" ht="135" customHeight="1">
      <c r="A64" s="166" t="s">
        <v>182</v>
      </c>
      <c r="B64" s="166"/>
      <c r="C64" s="166"/>
      <c r="D64" s="102"/>
      <c r="E64" s="102"/>
      <c r="F64" s="102"/>
      <c r="G64" s="102"/>
      <c r="H64" s="102"/>
      <c r="I64" s="102"/>
      <c r="J64" s="102"/>
      <c r="K64" s="102"/>
      <c r="L64" s="280" t="s">
        <v>182</v>
      </c>
      <c r="M64" s="280"/>
      <c r="N64" s="280"/>
      <c r="O64" s="280"/>
      <c r="P64" s="322"/>
      <c r="Q64" s="322"/>
      <c r="R64" s="322"/>
      <c r="S64" s="322"/>
      <c r="T64" s="322"/>
      <c r="U64" s="322"/>
    </row>
    <row r="65" spans="1:15" ht="30">
      <c r="A65" s="244"/>
      <c r="B65" s="244"/>
      <c r="C65" s="244"/>
      <c r="D65" s="84"/>
      <c r="E65" s="86"/>
      <c r="F65" s="245"/>
      <c r="G65" s="245"/>
      <c r="H65" s="245"/>
      <c r="I65" s="84"/>
      <c r="J65" s="32"/>
      <c r="K65" s="32"/>
      <c r="L65" s="32"/>
      <c r="M65" s="32"/>
      <c r="N65" s="32"/>
      <c r="O65" s="32"/>
    </row>
  </sheetData>
  <mergeCells count="202">
    <mergeCell ref="W1:X1"/>
    <mergeCell ref="O5:U17"/>
    <mergeCell ref="A1:U1"/>
    <mergeCell ref="A54:M54"/>
    <mergeCell ref="A3:U3"/>
    <mergeCell ref="A4:M4"/>
    <mergeCell ref="N4:N17"/>
    <mergeCell ref="O4:U4"/>
    <mergeCell ref="A5:C5"/>
    <mergeCell ref="D5:F5"/>
    <mergeCell ref="G5:I5"/>
    <mergeCell ref="J5:M5"/>
    <mergeCell ref="A8:C8"/>
    <mergeCell ref="D8:F8"/>
    <mergeCell ref="G8:I8"/>
    <mergeCell ref="J8:M8"/>
    <mergeCell ref="A9:C9"/>
    <mergeCell ref="D9:F9"/>
    <mergeCell ref="G9:I9"/>
    <mergeCell ref="J9:M9"/>
    <mergeCell ref="A6:C6"/>
    <mergeCell ref="D6:F6"/>
    <mergeCell ref="G6:I6"/>
    <mergeCell ref="J6:M6"/>
    <mergeCell ref="A7:C7"/>
    <mergeCell ref="D7:F7"/>
    <mergeCell ref="G7:I7"/>
    <mergeCell ref="J7:M7"/>
    <mergeCell ref="A12:C12"/>
    <mergeCell ref="D12:F12"/>
    <mergeCell ref="G12:I12"/>
    <mergeCell ref="J12:M12"/>
    <mergeCell ref="A13:C13"/>
    <mergeCell ref="D13:F13"/>
    <mergeCell ref="G13:I13"/>
    <mergeCell ref="J13:M13"/>
    <mergeCell ref="A10:C10"/>
    <mergeCell ref="D10:F10"/>
    <mergeCell ref="G10:I10"/>
    <mergeCell ref="J10:M10"/>
    <mergeCell ref="A11:C11"/>
    <mergeCell ref="D11:F11"/>
    <mergeCell ref="G11:I11"/>
    <mergeCell ref="J11:M11"/>
    <mergeCell ref="A16:C16"/>
    <mergeCell ref="D16:F16"/>
    <mergeCell ref="G16:I16"/>
    <mergeCell ref="J16:M16"/>
    <mergeCell ref="A17:C17"/>
    <mergeCell ref="D17:M17"/>
    <mergeCell ref="A14:C14"/>
    <mergeCell ref="D14:F14"/>
    <mergeCell ref="G14:I14"/>
    <mergeCell ref="J14:M14"/>
    <mergeCell ref="A15:C15"/>
    <mergeCell ref="D15:F15"/>
    <mergeCell ref="G15:I15"/>
    <mergeCell ref="J15:M15"/>
    <mergeCell ref="N22:N38"/>
    <mergeCell ref="O22:U40"/>
    <mergeCell ref="C23:F23"/>
    <mergeCell ref="H23:K23"/>
    <mergeCell ref="L23:M23"/>
    <mergeCell ref="C24:F24"/>
    <mergeCell ref="A18:M18"/>
    <mergeCell ref="O18:U18"/>
    <mergeCell ref="A19:B21"/>
    <mergeCell ref="C19:F21"/>
    <mergeCell ref="G19:G21"/>
    <mergeCell ref="H19:K21"/>
    <mergeCell ref="L19:M21"/>
    <mergeCell ref="N19:N21"/>
    <mergeCell ref="O19:U21"/>
    <mergeCell ref="H24:K24"/>
    <mergeCell ref="L24:M24"/>
    <mergeCell ref="C25:F25"/>
    <mergeCell ref="H25:K25"/>
    <mergeCell ref="L25:M25"/>
    <mergeCell ref="C26:F26"/>
    <mergeCell ref="H26:K26"/>
    <mergeCell ref="L26:M26"/>
    <mergeCell ref="A22:B38"/>
    <mergeCell ref="C22:F22"/>
    <mergeCell ref="H22:K22"/>
    <mergeCell ref="L22:M22"/>
    <mergeCell ref="C29:F29"/>
    <mergeCell ref="H29:K29"/>
    <mergeCell ref="L29:M29"/>
    <mergeCell ref="C30:F30"/>
    <mergeCell ref="H30:K30"/>
    <mergeCell ref="L30:M30"/>
    <mergeCell ref="C27:F27"/>
    <mergeCell ref="H27:K27"/>
    <mergeCell ref="L27:M27"/>
    <mergeCell ref="C28:F28"/>
    <mergeCell ref="H28:K28"/>
    <mergeCell ref="L28:M28"/>
    <mergeCell ref="C33:F33"/>
    <mergeCell ref="H33:K33"/>
    <mergeCell ref="L33:M33"/>
    <mergeCell ref="C34:F34"/>
    <mergeCell ref="H34:K34"/>
    <mergeCell ref="L34:M34"/>
    <mergeCell ref="C31:F31"/>
    <mergeCell ref="H31:K31"/>
    <mergeCell ref="L31:M31"/>
    <mergeCell ref="C32:F32"/>
    <mergeCell ref="H32:K32"/>
    <mergeCell ref="L32:M32"/>
    <mergeCell ref="C37:F37"/>
    <mergeCell ref="H37:K37"/>
    <mergeCell ref="L37:M37"/>
    <mergeCell ref="C35:F35"/>
    <mergeCell ref="H35:K35"/>
    <mergeCell ref="L35:M35"/>
    <mergeCell ref="C36:F36"/>
    <mergeCell ref="H36:K36"/>
    <mergeCell ref="L36:M36"/>
    <mergeCell ref="H47:K47"/>
    <mergeCell ref="L47:M47"/>
    <mergeCell ref="C38:F38"/>
    <mergeCell ref="H38:K38"/>
    <mergeCell ref="L38:M38"/>
    <mergeCell ref="A39:B39"/>
    <mergeCell ref="C39:F39"/>
    <mergeCell ref="H39:K39"/>
    <mergeCell ref="L39:M39"/>
    <mergeCell ref="A40:M40"/>
    <mergeCell ref="A41:B41"/>
    <mergeCell ref="C41:F41"/>
    <mergeCell ref="H41:K41"/>
    <mergeCell ref="L41:M41"/>
    <mergeCell ref="A42:B46"/>
    <mergeCell ref="A53:B53"/>
    <mergeCell ref="C53:F53"/>
    <mergeCell ref="H53:K53"/>
    <mergeCell ref="L53:M53"/>
    <mergeCell ref="A49:B52"/>
    <mergeCell ref="C49:F50"/>
    <mergeCell ref="G49:G50"/>
    <mergeCell ref="L49:M50"/>
    <mergeCell ref="T42:T45"/>
    <mergeCell ref="C43:F43"/>
    <mergeCell ref="H43:K43"/>
    <mergeCell ref="L43:M43"/>
    <mergeCell ref="C44:F44"/>
    <mergeCell ref="H44:K44"/>
    <mergeCell ref="L44:M44"/>
    <mergeCell ref="C45:F45"/>
    <mergeCell ref="H45:K45"/>
    <mergeCell ref="L42:M42"/>
    <mergeCell ref="N42:N46"/>
    <mergeCell ref="O42:O45"/>
    <mergeCell ref="P42:P45"/>
    <mergeCell ref="Q42:Q45"/>
    <mergeCell ref="R42:R45"/>
    <mergeCell ref="L45:M45"/>
    <mergeCell ref="N49:N50"/>
    <mergeCell ref="C51:F51"/>
    <mergeCell ref="L51:M51"/>
    <mergeCell ref="N51:N52"/>
    <mergeCell ref="H49:I50"/>
    <mergeCell ref="J49:K50"/>
    <mergeCell ref="H51:I51"/>
    <mergeCell ref="A48:M48"/>
    <mergeCell ref="S42:S45"/>
    <mergeCell ref="J51:K51"/>
    <mergeCell ref="H52:I52"/>
    <mergeCell ref="J52:K52"/>
    <mergeCell ref="C52:F52"/>
    <mergeCell ref="L52:M52"/>
    <mergeCell ref="C46:F46"/>
    <mergeCell ref="H46:K46"/>
    <mergeCell ref="L46:M46"/>
    <mergeCell ref="O46:U56"/>
    <mergeCell ref="U41:U45"/>
    <mergeCell ref="C42:F42"/>
    <mergeCell ref="H42:K42"/>
    <mergeCell ref="N55:N56"/>
    <mergeCell ref="A47:B47"/>
    <mergeCell ref="C47:F47"/>
    <mergeCell ref="A65:C65"/>
    <mergeCell ref="F65:H65"/>
    <mergeCell ref="A55:B56"/>
    <mergeCell ref="C55:F56"/>
    <mergeCell ref="G55:M56"/>
    <mergeCell ref="A59:U59"/>
    <mergeCell ref="A60:U60"/>
    <mergeCell ref="A61:K61"/>
    <mergeCell ref="L61:U61"/>
    <mergeCell ref="A62:C62"/>
    <mergeCell ref="D62:K62"/>
    <mergeCell ref="L62:O62"/>
    <mergeCell ref="P62:U62"/>
    <mergeCell ref="A63:C63"/>
    <mergeCell ref="D63:K63"/>
    <mergeCell ref="L63:O63"/>
    <mergeCell ref="P63:U63"/>
    <mergeCell ref="A64:C64"/>
    <mergeCell ref="D64:K64"/>
    <mergeCell ref="L64:O64"/>
    <mergeCell ref="P64:U64"/>
  </mergeCells>
  <hyperlinks>
    <hyperlink ref="W1:X1" location="İÇİNDEKİLER!A1" display="İÇİNDEKİLER" xr:uid="{00000000-0004-0000-0F00-000000000000}"/>
  </hyperlinks>
  <pageMargins left="0.70866141732283472" right="0.70866141732283472" top="0.74803149606299213" bottom="0.74803149606299213" header="0.31496062992125984" footer="0.31496062992125984"/>
  <pageSetup paperSize="9" scale="47" orientation="portrait" horizontalDpi="4294967294" verticalDpi="4294967294" r:id="rId1"/>
  <colBreaks count="1" manualBreakCount="1">
    <brk id="21"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K65"/>
  <sheetViews>
    <sheetView zoomScaleNormal="100" workbookViewId="0">
      <selection activeCell="O71" sqref="O71"/>
    </sheetView>
  </sheetViews>
  <sheetFormatPr defaultColWidth="9.140625" defaultRowHeight="15"/>
  <cols>
    <col min="1" max="1" width="8.42578125" customWidth="1"/>
    <col min="2" max="2" width="6.28515625" customWidth="1"/>
    <col min="3" max="3" width="16.85546875" customWidth="1"/>
    <col min="4" max="4" width="8.140625" customWidth="1"/>
    <col min="5" max="5" width="5.5703125" customWidth="1"/>
    <col min="6" max="6" width="4.140625" customWidth="1"/>
    <col min="7" max="7" width="11.140625" customWidth="1"/>
    <col min="9" max="9" width="7" customWidth="1"/>
    <col min="10" max="10" width="7.85546875" customWidth="1"/>
    <col min="11" max="11" width="7" customWidth="1"/>
    <col min="13" max="13" width="4" customWidth="1"/>
    <col min="14" max="14" width="5" customWidth="1"/>
    <col min="15" max="15" width="11" customWidth="1"/>
    <col min="16" max="16" width="10.85546875" customWidth="1"/>
    <col min="17" max="17" width="11.28515625" customWidth="1"/>
    <col min="18" max="19" width="10.140625" customWidth="1"/>
    <col min="20" max="20" width="14.7109375" customWidth="1"/>
    <col min="21" max="21" width="4.85546875" customWidth="1"/>
    <col min="22" max="22" width="6" customWidth="1"/>
    <col min="23" max="23" width="11.28515625" customWidth="1"/>
    <col min="24" max="24" width="9.140625" customWidth="1"/>
    <col min="25" max="26" width="6" customWidth="1"/>
  </cols>
  <sheetData>
    <row r="1" spans="1:37" ht="33.950000000000003" customHeight="1" thickBot="1">
      <c r="A1" s="345" t="s">
        <v>143</v>
      </c>
      <c r="B1" s="346"/>
      <c r="C1" s="346"/>
      <c r="D1" s="346"/>
      <c r="E1" s="346"/>
      <c r="F1" s="346"/>
      <c r="G1" s="346"/>
      <c r="H1" s="346"/>
      <c r="I1" s="346"/>
      <c r="J1" s="346"/>
      <c r="K1" s="346"/>
      <c r="L1" s="346"/>
      <c r="M1" s="346"/>
      <c r="N1" s="346"/>
      <c r="O1" s="346"/>
      <c r="P1" s="346"/>
      <c r="Q1" s="346"/>
      <c r="R1" s="346"/>
      <c r="S1" s="346"/>
      <c r="T1" s="346"/>
      <c r="U1" s="347"/>
      <c r="V1" s="40"/>
      <c r="W1" s="136" t="s">
        <v>166</v>
      </c>
      <c r="X1" s="136"/>
      <c r="Y1" s="40"/>
      <c r="Z1" s="40"/>
      <c r="AA1" s="40"/>
      <c r="AB1" s="40"/>
      <c r="AC1" s="40"/>
      <c r="AD1" s="40"/>
      <c r="AE1" s="40"/>
      <c r="AF1" s="40"/>
      <c r="AG1" s="40"/>
      <c r="AH1" s="40"/>
      <c r="AI1" s="40"/>
      <c r="AJ1" s="40"/>
      <c r="AK1" s="40"/>
    </row>
    <row r="2" spans="1:37" ht="33.950000000000003" customHeight="1" thickBot="1">
      <c r="A2" s="345" t="s">
        <v>144</v>
      </c>
      <c r="B2" s="346"/>
      <c r="C2" s="346"/>
      <c r="D2" s="346"/>
      <c r="E2" s="346"/>
      <c r="F2" s="346"/>
      <c r="G2" s="346"/>
      <c r="H2" s="346"/>
      <c r="I2" s="346"/>
      <c r="J2" s="346"/>
      <c r="K2" s="346"/>
      <c r="L2" s="346"/>
      <c r="M2" s="346"/>
      <c r="N2" s="346"/>
      <c r="O2" s="346"/>
      <c r="P2" s="346"/>
      <c r="Q2" s="346"/>
      <c r="R2" s="346"/>
      <c r="S2" s="346"/>
      <c r="T2" s="346"/>
      <c r="U2" s="347"/>
      <c r="V2" s="40"/>
      <c r="W2" s="40"/>
      <c r="X2" s="40"/>
      <c r="Y2" s="40"/>
      <c r="Z2" s="40"/>
      <c r="AA2" s="40"/>
      <c r="AB2" s="40"/>
      <c r="AC2" s="40"/>
      <c r="AD2" s="40"/>
      <c r="AE2" s="40"/>
      <c r="AF2" s="40"/>
      <c r="AG2" s="40"/>
      <c r="AH2" s="40"/>
      <c r="AI2" s="40"/>
      <c r="AJ2" s="40"/>
      <c r="AK2" s="40"/>
    </row>
    <row r="3" spans="1:37" ht="23.25">
      <c r="A3" s="63"/>
      <c r="B3" s="63"/>
      <c r="C3" s="63"/>
      <c r="D3" s="63"/>
      <c r="E3" s="63"/>
      <c r="F3" s="63"/>
      <c r="G3" s="63"/>
      <c r="H3" s="63"/>
      <c r="I3" s="63"/>
      <c r="J3" s="63"/>
      <c r="K3" s="63"/>
      <c r="L3" s="63"/>
      <c r="M3" s="63"/>
      <c r="N3" s="63"/>
      <c r="O3" s="63"/>
      <c r="P3" s="63"/>
      <c r="Q3" s="63"/>
      <c r="R3" s="63"/>
      <c r="S3" s="63"/>
      <c r="T3" s="63"/>
      <c r="U3" s="63"/>
      <c r="V3" s="40"/>
      <c r="W3" s="40"/>
      <c r="X3" s="40"/>
      <c r="Y3" s="40"/>
      <c r="Z3" s="40"/>
      <c r="AA3" s="40"/>
      <c r="AB3" s="40"/>
      <c r="AC3" s="40"/>
      <c r="AD3" s="40"/>
      <c r="AE3" s="40"/>
      <c r="AF3" s="40"/>
      <c r="AG3" s="40"/>
      <c r="AH3" s="40"/>
      <c r="AI3" s="40"/>
      <c r="AJ3" s="40"/>
      <c r="AK3" s="40"/>
    </row>
    <row r="4" spans="1:37" ht="28.5" customHeight="1">
      <c r="A4" s="167" t="s">
        <v>0</v>
      </c>
      <c r="B4" s="168"/>
      <c r="C4" s="168"/>
      <c r="D4" s="168"/>
      <c r="E4" s="168"/>
      <c r="F4" s="168"/>
      <c r="G4" s="168"/>
      <c r="H4" s="168"/>
      <c r="I4" s="168"/>
      <c r="J4" s="168"/>
      <c r="K4" s="168"/>
      <c r="L4" s="168"/>
      <c r="M4" s="168"/>
      <c r="N4" s="168"/>
      <c r="O4" s="168"/>
      <c r="P4" s="168"/>
      <c r="Q4" s="168"/>
      <c r="R4" s="168"/>
      <c r="S4" s="168"/>
      <c r="T4" s="168"/>
      <c r="U4" s="169"/>
    </row>
    <row r="5" spans="1:37" ht="18.75">
      <c r="A5" s="160" t="s">
        <v>1</v>
      </c>
      <c r="B5" s="160"/>
      <c r="C5" s="160"/>
      <c r="D5" s="160"/>
      <c r="E5" s="160"/>
      <c r="F5" s="160"/>
      <c r="G5" s="160"/>
      <c r="H5" s="160"/>
      <c r="I5" s="160"/>
      <c r="J5" s="160"/>
      <c r="K5" s="160"/>
      <c r="L5" s="160"/>
      <c r="M5" s="160"/>
      <c r="N5" s="254"/>
      <c r="O5" s="170"/>
      <c r="P5" s="170"/>
      <c r="Q5" s="170"/>
      <c r="R5" s="170"/>
      <c r="S5" s="170"/>
      <c r="T5" s="170"/>
      <c r="U5" s="170"/>
    </row>
    <row r="6" spans="1:37" ht="15" customHeight="1">
      <c r="A6" s="127" t="s">
        <v>2</v>
      </c>
      <c r="B6" s="127"/>
      <c r="C6" s="127"/>
      <c r="D6" s="120"/>
      <c r="E6" s="120"/>
      <c r="F6" s="120"/>
      <c r="G6" s="117" t="s">
        <v>3</v>
      </c>
      <c r="H6" s="117"/>
      <c r="I6" s="117"/>
      <c r="J6" s="120"/>
      <c r="K6" s="120"/>
      <c r="L6" s="120"/>
      <c r="M6" s="120"/>
      <c r="N6" s="255"/>
      <c r="O6" s="150"/>
      <c r="P6" s="242"/>
      <c r="Q6" s="242"/>
      <c r="R6" s="242"/>
      <c r="S6" s="242"/>
      <c r="T6" s="242"/>
      <c r="U6" s="151"/>
    </row>
    <row r="7" spans="1:37" ht="15" customHeight="1">
      <c r="A7" s="117" t="s">
        <v>4</v>
      </c>
      <c r="B7" s="117"/>
      <c r="C7" s="117"/>
      <c r="D7" s="120"/>
      <c r="E7" s="120"/>
      <c r="F7" s="120"/>
      <c r="G7" s="117" t="s">
        <v>3</v>
      </c>
      <c r="H7" s="117"/>
      <c r="I7" s="117"/>
      <c r="J7" s="120"/>
      <c r="K7" s="120"/>
      <c r="L7" s="120"/>
      <c r="M7" s="120"/>
      <c r="N7" s="255"/>
      <c r="O7" s="150"/>
      <c r="P7" s="242"/>
      <c r="Q7" s="242"/>
      <c r="R7" s="242"/>
      <c r="S7" s="242"/>
      <c r="T7" s="242"/>
      <c r="U7" s="151"/>
    </row>
    <row r="8" spans="1:37" ht="15" customHeight="1">
      <c r="A8" s="117" t="s">
        <v>5</v>
      </c>
      <c r="B8" s="117"/>
      <c r="C8" s="117"/>
      <c r="D8" s="120"/>
      <c r="E8" s="120"/>
      <c r="F8" s="120"/>
      <c r="G8" s="117" t="s">
        <v>9</v>
      </c>
      <c r="H8" s="117"/>
      <c r="I8" s="117"/>
      <c r="J8" s="120"/>
      <c r="K8" s="120"/>
      <c r="L8" s="120"/>
      <c r="M8" s="120"/>
      <c r="N8" s="255"/>
      <c r="O8" s="150"/>
      <c r="P8" s="242"/>
      <c r="Q8" s="242"/>
      <c r="R8" s="242"/>
      <c r="S8" s="242"/>
      <c r="T8" s="242"/>
      <c r="U8" s="151"/>
    </row>
    <row r="9" spans="1:37" ht="15" customHeight="1">
      <c r="A9" s="117" t="s">
        <v>6</v>
      </c>
      <c r="B9" s="117"/>
      <c r="C9" s="117"/>
      <c r="D9" s="120"/>
      <c r="E9" s="120"/>
      <c r="F9" s="120"/>
      <c r="G9" s="117" t="s">
        <v>10</v>
      </c>
      <c r="H9" s="117"/>
      <c r="I9" s="117"/>
      <c r="J9" s="120"/>
      <c r="K9" s="120"/>
      <c r="L9" s="120"/>
      <c r="M9" s="120"/>
      <c r="N9" s="255"/>
      <c r="O9" s="150"/>
      <c r="P9" s="242"/>
      <c r="Q9" s="242"/>
      <c r="R9" s="242"/>
      <c r="S9" s="242"/>
      <c r="T9" s="242"/>
      <c r="U9" s="151"/>
    </row>
    <row r="10" spans="1:37" ht="15" customHeight="1">
      <c r="A10" s="117" t="s">
        <v>7</v>
      </c>
      <c r="B10" s="117"/>
      <c r="C10" s="117"/>
      <c r="D10" s="120"/>
      <c r="E10" s="120"/>
      <c r="F10" s="120"/>
      <c r="G10" s="117" t="s">
        <v>11</v>
      </c>
      <c r="H10" s="117"/>
      <c r="I10" s="117"/>
      <c r="J10" s="135">
        <v>45261</v>
      </c>
      <c r="K10" s="120"/>
      <c r="L10" s="120"/>
      <c r="M10" s="120"/>
      <c r="N10" s="255"/>
      <c r="O10" s="150"/>
      <c r="P10" s="242"/>
      <c r="Q10" s="242"/>
      <c r="R10" s="242"/>
      <c r="S10" s="242"/>
      <c r="T10" s="242"/>
      <c r="U10" s="151"/>
    </row>
    <row r="11" spans="1:37" ht="15" customHeight="1">
      <c r="A11" s="117" t="s">
        <v>12</v>
      </c>
      <c r="B11" s="117"/>
      <c r="C11" s="117"/>
      <c r="D11" s="134">
        <v>45289</v>
      </c>
      <c r="E11" s="120"/>
      <c r="F11" s="120"/>
      <c r="G11" s="117" t="s">
        <v>13</v>
      </c>
      <c r="H11" s="117"/>
      <c r="I11" s="117"/>
      <c r="J11" s="120"/>
      <c r="K11" s="120"/>
      <c r="L11" s="120"/>
      <c r="M11" s="120"/>
      <c r="N11" s="255"/>
      <c r="O11" s="150"/>
      <c r="P11" s="242"/>
      <c r="Q11" s="242"/>
      <c r="R11" s="242"/>
      <c r="S11" s="242"/>
      <c r="T11" s="242"/>
      <c r="U11" s="151"/>
    </row>
    <row r="12" spans="1:37"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242"/>
      <c r="T12" s="242"/>
      <c r="U12" s="151"/>
    </row>
    <row r="13" spans="1:37" ht="15" customHeight="1">
      <c r="A13" s="229" t="s">
        <v>41</v>
      </c>
      <c r="B13" s="230"/>
      <c r="C13" s="231"/>
      <c r="D13" s="266">
        <v>31</v>
      </c>
      <c r="E13" s="267"/>
      <c r="F13" s="268"/>
      <c r="G13" s="229" t="s">
        <v>42</v>
      </c>
      <c r="H13" s="230"/>
      <c r="I13" s="231"/>
      <c r="J13" s="266">
        <v>30</v>
      </c>
      <c r="K13" s="267"/>
      <c r="L13" s="267"/>
      <c r="M13" s="268"/>
      <c r="N13" s="255"/>
      <c r="O13" s="150"/>
      <c r="P13" s="242"/>
      <c r="Q13" s="242"/>
      <c r="R13" s="242"/>
      <c r="S13" s="242"/>
      <c r="T13" s="242"/>
      <c r="U13" s="151"/>
    </row>
    <row r="14" spans="1:37" ht="15" customHeight="1">
      <c r="A14" s="229" t="s">
        <v>43</v>
      </c>
      <c r="B14" s="230"/>
      <c r="C14" s="231"/>
      <c r="D14" s="266">
        <v>15</v>
      </c>
      <c r="E14" s="267"/>
      <c r="F14" s="268"/>
      <c r="G14" s="229" t="s">
        <v>43</v>
      </c>
      <c r="H14" s="230"/>
      <c r="I14" s="231"/>
      <c r="J14" s="266">
        <f>D14</f>
        <v>15</v>
      </c>
      <c r="K14" s="267"/>
      <c r="L14" s="267"/>
      <c r="M14" s="268"/>
      <c r="N14" s="255"/>
      <c r="O14" s="150"/>
      <c r="P14" s="242"/>
      <c r="Q14" s="242"/>
      <c r="R14" s="242"/>
      <c r="S14" s="242"/>
      <c r="T14" s="242"/>
      <c r="U14" s="151"/>
    </row>
    <row r="15" spans="1:37" ht="15" customHeight="1">
      <c r="A15" s="229" t="s">
        <v>62</v>
      </c>
      <c r="B15" s="230"/>
      <c r="C15" s="231"/>
      <c r="D15" s="266">
        <f>D13-D14</f>
        <v>16</v>
      </c>
      <c r="E15" s="267"/>
      <c r="F15" s="268"/>
      <c r="G15" s="229" t="s">
        <v>62</v>
      </c>
      <c r="H15" s="230"/>
      <c r="I15" s="231"/>
      <c r="J15" s="266">
        <f>J13-J14</f>
        <v>15</v>
      </c>
      <c r="K15" s="267"/>
      <c r="L15" s="267"/>
      <c r="M15" s="268"/>
      <c r="N15" s="255"/>
      <c r="O15" s="150"/>
      <c r="P15" s="242"/>
      <c r="Q15" s="242"/>
      <c r="R15" s="242"/>
      <c r="S15" s="242"/>
      <c r="T15" s="242"/>
      <c r="U15" s="151"/>
    </row>
    <row r="16" spans="1:37"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242"/>
      <c r="T16" s="242"/>
      <c r="U16" s="151"/>
    </row>
    <row r="17" spans="1:21" ht="29.25" customHeight="1">
      <c r="A17" s="295" t="s">
        <v>172</v>
      </c>
      <c r="B17" s="296"/>
      <c r="C17" s="297"/>
      <c r="D17" s="269">
        <f>G43*100/11</f>
        <v>17084.272727272728</v>
      </c>
      <c r="E17" s="298"/>
      <c r="F17" s="290"/>
      <c r="G17" s="266"/>
      <c r="H17" s="267"/>
      <c r="I17" s="268"/>
      <c r="J17" s="276"/>
      <c r="K17" s="277"/>
      <c r="L17" s="277"/>
      <c r="M17" s="278"/>
      <c r="N17" s="255"/>
      <c r="O17" s="15"/>
      <c r="P17" s="17"/>
      <c r="Q17" s="17"/>
      <c r="R17" s="17"/>
      <c r="S17" s="17"/>
      <c r="T17" s="17"/>
      <c r="U17" s="16"/>
    </row>
    <row r="18" spans="1:21" ht="29.25" customHeight="1">
      <c r="A18" s="117" t="s">
        <v>8</v>
      </c>
      <c r="B18" s="117"/>
      <c r="C18" s="117"/>
      <c r="D18" s="120"/>
      <c r="E18" s="120"/>
      <c r="F18" s="120"/>
      <c r="G18" s="120"/>
      <c r="H18" s="120"/>
      <c r="I18" s="120"/>
      <c r="J18" s="120"/>
      <c r="K18" s="120"/>
      <c r="L18" s="120"/>
      <c r="M18" s="120"/>
      <c r="N18" s="256"/>
      <c r="O18" s="19"/>
      <c r="P18" s="21"/>
      <c r="Q18" s="21"/>
      <c r="R18" s="21"/>
      <c r="S18" s="21"/>
      <c r="T18" s="21"/>
      <c r="U18" s="20"/>
    </row>
    <row r="19" spans="1:21" ht="15.75">
      <c r="A19" s="107" t="s">
        <v>15</v>
      </c>
      <c r="B19" s="107"/>
      <c r="C19" s="107"/>
      <c r="D19" s="107"/>
      <c r="E19" s="107"/>
      <c r="F19" s="107"/>
      <c r="G19" s="107"/>
      <c r="H19" s="107"/>
      <c r="I19" s="107"/>
      <c r="J19" s="107"/>
      <c r="K19" s="107"/>
      <c r="L19" s="107"/>
      <c r="M19" s="107"/>
      <c r="N19" s="9"/>
      <c r="O19" s="148"/>
      <c r="P19" s="240"/>
      <c r="Q19" s="240"/>
      <c r="R19" s="240"/>
      <c r="S19" s="240"/>
      <c r="T19" s="240"/>
      <c r="U19" s="149"/>
    </row>
    <row r="20" spans="1:21" ht="15" customHeight="1">
      <c r="A20" s="106"/>
      <c r="B20" s="106"/>
      <c r="C20" s="171"/>
      <c r="D20" s="171"/>
      <c r="E20" s="171"/>
      <c r="F20" s="171"/>
      <c r="G20" s="130" t="s">
        <v>30</v>
      </c>
      <c r="H20" s="106" t="s">
        <v>31</v>
      </c>
      <c r="I20" s="125"/>
      <c r="J20" s="125"/>
      <c r="K20" s="125"/>
      <c r="L20" s="106" t="s">
        <v>32</v>
      </c>
      <c r="M20" s="125"/>
      <c r="N20" s="246"/>
      <c r="O20" s="143"/>
      <c r="P20" s="241"/>
      <c r="Q20" s="241"/>
      <c r="R20" s="241"/>
      <c r="S20" s="241"/>
      <c r="T20" s="241"/>
      <c r="U20" s="144"/>
    </row>
    <row r="21" spans="1:21">
      <c r="A21" s="106"/>
      <c r="B21" s="106"/>
      <c r="C21" s="171"/>
      <c r="D21" s="171"/>
      <c r="E21" s="171"/>
      <c r="F21" s="171"/>
      <c r="G21" s="130"/>
      <c r="H21" s="125"/>
      <c r="I21" s="125"/>
      <c r="J21" s="125"/>
      <c r="K21" s="125"/>
      <c r="L21" s="125"/>
      <c r="M21" s="125"/>
      <c r="N21" s="247"/>
      <c r="O21" s="150"/>
      <c r="P21" s="242"/>
      <c r="Q21" s="242"/>
      <c r="R21" s="242"/>
      <c r="S21" s="242"/>
      <c r="T21" s="242"/>
      <c r="U21" s="151"/>
    </row>
    <row r="22" spans="1:21" ht="45" customHeight="1">
      <c r="A22" s="106"/>
      <c r="B22" s="106"/>
      <c r="C22" s="171"/>
      <c r="D22" s="171"/>
      <c r="E22" s="171"/>
      <c r="F22" s="171"/>
      <c r="G22" s="130"/>
      <c r="H22" s="125"/>
      <c r="I22" s="125"/>
      <c r="J22" s="125"/>
      <c r="K22" s="125"/>
      <c r="L22" s="125"/>
      <c r="M22" s="125"/>
      <c r="N22" s="248"/>
      <c r="O22" s="145"/>
      <c r="P22" s="243"/>
      <c r="Q22" s="243"/>
      <c r="R22" s="243"/>
      <c r="S22" s="243"/>
      <c r="T22" s="243"/>
      <c r="U22" s="146"/>
    </row>
    <row r="23" spans="1:21" ht="15" customHeight="1">
      <c r="A23" s="123" t="s">
        <v>16</v>
      </c>
      <c r="B23" s="123"/>
      <c r="C23" s="117" t="s">
        <v>17</v>
      </c>
      <c r="D23" s="117"/>
      <c r="E23" s="117"/>
      <c r="F23" s="117"/>
      <c r="G23" s="41">
        <v>0</v>
      </c>
      <c r="H23" s="172">
        <f>$G23/$D$13*$D$14</f>
        <v>0</v>
      </c>
      <c r="I23" s="172"/>
      <c r="J23" s="172"/>
      <c r="K23" s="172"/>
      <c r="L23" s="172">
        <f>G23-H23</f>
        <v>0</v>
      </c>
      <c r="M23" s="172"/>
      <c r="N23" s="249"/>
      <c r="O23" s="143"/>
      <c r="P23" s="241"/>
      <c r="Q23" s="241"/>
      <c r="R23" s="241"/>
      <c r="S23" s="241"/>
      <c r="T23" s="241"/>
      <c r="U23" s="144"/>
    </row>
    <row r="24" spans="1:21" ht="15.75">
      <c r="A24" s="123"/>
      <c r="B24" s="123"/>
      <c r="C24" s="117" t="s">
        <v>18</v>
      </c>
      <c r="D24" s="117"/>
      <c r="E24" s="117"/>
      <c r="F24" s="117"/>
      <c r="G24" s="41">
        <v>0</v>
      </c>
      <c r="H24" s="172">
        <f t="shared" ref="H24:H39" si="0">$G24/$D$13*$D$14</f>
        <v>0</v>
      </c>
      <c r="I24" s="172"/>
      <c r="J24" s="172"/>
      <c r="K24" s="172"/>
      <c r="L24" s="172">
        <f t="shared" ref="L24:L39" si="1">G24-H24</f>
        <v>0</v>
      </c>
      <c r="M24" s="172"/>
      <c r="N24" s="250"/>
      <c r="O24" s="150"/>
      <c r="P24" s="242"/>
      <c r="Q24" s="242"/>
      <c r="R24" s="242"/>
      <c r="S24" s="242"/>
      <c r="T24" s="242"/>
      <c r="U24" s="151"/>
    </row>
    <row r="25" spans="1:21" ht="15.75">
      <c r="A25" s="123"/>
      <c r="B25" s="123"/>
      <c r="C25" s="117" t="s">
        <v>19</v>
      </c>
      <c r="D25" s="117"/>
      <c r="E25" s="117"/>
      <c r="F25" s="117"/>
      <c r="G25" s="41">
        <v>0</v>
      </c>
      <c r="H25" s="172">
        <f t="shared" si="0"/>
        <v>0</v>
      </c>
      <c r="I25" s="172"/>
      <c r="J25" s="172"/>
      <c r="K25" s="172"/>
      <c r="L25" s="172">
        <f t="shared" si="1"/>
        <v>0</v>
      </c>
      <c r="M25" s="172"/>
      <c r="N25" s="250"/>
      <c r="O25" s="150"/>
      <c r="P25" s="242"/>
      <c r="Q25" s="242"/>
      <c r="R25" s="242"/>
      <c r="S25" s="242"/>
      <c r="T25" s="242"/>
      <c r="U25" s="151"/>
    </row>
    <row r="26" spans="1:21" ht="15.75">
      <c r="A26" s="123"/>
      <c r="B26" s="123"/>
      <c r="C26" s="117" t="s">
        <v>20</v>
      </c>
      <c r="D26" s="117"/>
      <c r="E26" s="117"/>
      <c r="F26" s="117"/>
      <c r="G26" s="41">
        <v>0</v>
      </c>
      <c r="H26" s="172">
        <f t="shared" si="0"/>
        <v>0</v>
      </c>
      <c r="I26" s="172"/>
      <c r="J26" s="172"/>
      <c r="K26" s="172"/>
      <c r="L26" s="172">
        <f t="shared" si="1"/>
        <v>0</v>
      </c>
      <c r="M26" s="172"/>
      <c r="N26" s="250"/>
      <c r="O26" s="150"/>
      <c r="P26" s="242"/>
      <c r="Q26" s="242"/>
      <c r="R26" s="242"/>
      <c r="S26" s="242"/>
      <c r="T26" s="242"/>
      <c r="U26" s="151"/>
    </row>
    <row r="27" spans="1:21" ht="15.75">
      <c r="A27" s="123"/>
      <c r="B27" s="123"/>
      <c r="C27" s="117" t="s">
        <v>21</v>
      </c>
      <c r="D27" s="117"/>
      <c r="E27" s="117"/>
      <c r="F27" s="117"/>
      <c r="G27" s="41">
        <v>0</v>
      </c>
      <c r="H27" s="172">
        <f t="shared" si="0"/>
        <v>0</v>
      </c>
      <c r="I27" s="172"/>
      <c r="J27" s="172"/>
      <c r="K27" s="172"/>
      <c r="L27" s="172">
        <f t="shared" si="1"/>
        <v>0</v>
      </c>
      <c r="M27" s="172"/>
      <c r="N27" s="250"/>
      <c r="O27" s="150"/>
      <c r="P27" s="242"/>
      <c r="Q27" s="242"/>
      <c r="R27" s="242"/>
      <c r="S27" s="242"/>
      <c r="T27" s="242"/>
      <c r="U27" s="151"/>
    </row>
    <row r="28" spans="1:21" ht="15.75">
      <c r="A28" s="123"/>
      <c r="B28" s="123"/>
      <c r="C28" s="117" t="s">
        <v>91</v>
      </c>
      <c r="D28" s="117"/>
      <c r="E28" s="117"/>
      <c r="F28" s="117"/>
      <c r="G28" s="41">
        <v>1158.77</v>
      </c>
      <c r="H28" s="172">
        <f>G28</f>
        <v>1158.77</v>
      </c>
      <c r="I28" s="172"/>
      <c r="J28" s="172"/>
      <c r="K28" s="172"/>
      <c r="L28" s="172">
        <f t="shared" si="1"/>
        <v>0</v>
      </c>
      <c r="M28" s="172"/>
      <c r="N28" s="250"/>
      <c r="O28" s="150"/>
      <c r="P28" s="242"/>
      <c r="Q28" s="242"/>
      <c r="R28" s="242"/>
      <c r="S28" s="242"/>
      <c r="T28" s="242"/>
      <c r="U28" s="151"/>
    </row>
    <row r="29" spans="1:21" ht="15.75">
      <c r="A29" s="123"/>
      <c r="B29" s="123"/>
      <c r="C29" s="117" t="s">
        <v>92</v>
      </c>
      <c r="D29" s="117"/>
      <c r="E29" s="117"/>
      <c r="F29" s="117"/>
      <c r="G29" s="41">
        <v>637.25</v>
      </c>
      <c r="H29" s="172">
        <f>G29</f>
        <v>637.25</v>
      </c>
      <c r="I29" s="172"/>
      <c r="J29" s="172"/>
      <c r="K29" s="172"/>
      <c r="L29" s="172">
        <f t="shared" si="1"/>
        <v>0</v>
      </c>
      <c r="M29" s="172"/>
      <c r="N29" s="250"/>
      <c r="O29" s="150"/>
      <c r="P29" s="242"/>
      <c r="Q29" s="242"/>
      <c r="R29" s="242"/>
      <c r="S29" s="242"/>
      <c r="T29" s="242"/>
      <c r="U29" s="151"/>
    </row>
    <row r="30" spans="1:21" ht="15.75">
      <c r="A30" s="123"/>
      <c r="B30" s="123"/>
      <c r="C30" s="117" t="s">
        <v>98</v>
      </c>
      <c r="D30" s="117"/>
      <c r="E30" s="117"/>
      <c r="F30" s="117"/>
      <c r="G30" s="41">
        <v>0</v>
      </c>
      <c r="H30" s="172">
        <f>G30</f>
        <v>0</v>
      </c>
      <c r="I30" s="172"/>
      <c r="J30" s="172"/>
      <c r="K30" s="172"/>
      <c r="L30" s="172">
        <f t="shared" si="1"/>
        <v>0</v>
      </c>
      <c r="M30" s="172"/>
      <c r="N30" s="250"/>
      <c r="O30" s="150"/>
      <c r="P30" s="242"/>
      <c r="Q30" s="242"/>
      <c r="R30" s="242"/>
      <c r="S30" s="242"/>
      <c r="T30" s="242"/>
      <c r="U30" s="151"/>
    </row>
    <row r="31" spans="1:21" ht="15.75">
      <c r="A31" s="123"/>
      <c r="B31" s="123"/>
      <c r="C31" s="117" t="s">
        <v>22</v>
      </c>
      <c r="D31" s="117"/>
      <c r="E31" s="117"/>
      <c r="F31" s="117"/>
      <c r="G31" s="41">
        <v>0</v>
      </c>
      <c r="H31" s="172">
        <f>G31</f>
        <v>0</v>
      </c>
      <c r="I31" s="172"/>
      <c r="J31" s="172"/>
      <c r="K31" s="172"/>
      <c r="L31" s="172">
        <f t="shared" si="1"/>
        <v>0</v>
      </c>
      <c r="M31" s="172"/>
      <c r="N31" s="250"/>
      <c r="O31" s="150"/>
      <c r="P31" s="242"/>
      <c r="Q31" s="242"/>
      <c r="R31" s="242"/>
      <c r="S31" s="242"/>
      <c r="T31" s="242"/>
      <c r="U31" s="151"/>
    </row>
    <row r="32" spans="1:21" ht="15.75">
      <c r="A32" s="123"/>
      <c r="B32" s="123"/>
      <c r="C32" s="117" t="s">
        <v>23</v>
      </c>
      <c r="D32" s="117"/>
      <c r="E32" s="117"/>
      <c r="F32" s="117"/>
      <c r="G32" s="41">
        <v>0</v>
      </c>
      <c r="H32" s="172">
        <f t="shared" si="0"/>
        <v>0</v>
      </c>
      <c r="I32" s="172"/>
      <c r="J32" s="172"/>
      <c r="K32" s="172"/>
      <c r="L32" s="172">
        <f t="shared" si="1"/>
        <v>0</v>
      </c>
      <c r="M32" s="172"/>
      <c r="N32" s="250"/>
      <c r="O32" s="150"/>
      <c r="P32" s="242"/>
      <c r="Q32" s="242"/>
      <c r="R32" s="242"/>
      <c r="S32" s="242"/>
      <c r="T32" s="242"/>
      <c r="U32" s="151"/>
    </row>
    <row r="33" spans="1:26" ht="15.75">
      <c r="A33" s="123"/>
      <c r="B33" s="123"/>
      <c r="C33" s="117" t="s">
        <v>24</v>
      </c>
      <c r="D33" s="117"/>
      <c r="E33" s="117"/>
      <c r="F33" s="117"/>
      <c r="G33" s="41">
        <v>21987.5</v>
      </c>
      <c r="H33" s="172">
        <f t="shared" si="0"/>
        <v>10639.112903225807</v>
      </c>
      <c r="I33" s="172"/>
      <c r="J33" s="172"/>
      <c r="K33" s="172"/>
      <c r="L33" s="172">
        <f t="shared" si="1"/>
        <v>11348.387096774193</v>
      </c>
      <c r="M33" s="172"/>
      <c r="N33" s="250"/>
      <c r="O33" s="150"/>
      <c r="P33" s="242"/>
      <c r="Q33" s="242"/>
      <c r="R33" s="242"/>
      <c r="S33" s="242"/>
      <c r="T33" s="242"/>
      <c r="U33" s="151"/>
    </row>
    <row r="34" spans="1:26" ht="15.75">
      <c r="A34" s="123"/>
      <c r="B34" s="123"/>
      <c r="C34" s="117" t="s">
        <v>25</v>
      </c>
      <c r="D34" s="117"/>
      <c r="E34" s="117"/>
      <c r="F34" s="117"/>
      <c r="G34" s="41">
        <v>11457.67</v>
      </c>
      <c r="H34" s="172">
        <f t="shared" si="0"/>
        <v>5544.0338709677426</v>
      </c>
      <c r="I34" s="172"/>
      <c r="J34" s="172"/>
      <c r="K34" s="172"/>
      <c r="L34" s="172">
        <f t="shared" si="1"/>
        <v>5913.6361290322575</v>
      </c>
      <c r="M34" s="172"/>
      <c r="N34" s="250"/>
      <c r="O34" s="150"/>
      <c r="P34" s="242"/>
      <c r="Q34" s="242"/>
      <c r="R34" s="242"/>
      <c r="S34" s="242"/>
      <c r="T34" s="242"/>
      <c r="U34" s="151"/>
    </row>
    <row r="35" spans="1:26" ht="15.75">
      <c r="A35" s="123"/>
      <c r="B35" s="123"/>
      <c r="C35" s="117" t="s">
        <v>26</v>
      </c>
      <c r="D35" s="117"/>
      <c r="E35" s="117"/>
      <c r="F35" s="117"/>
      <c r="G35" s="41">
        <v>0</v>
      </c>
      <c r="H35" s="172">
        <f t="shared" si="0"/>
        <v>0</v>
      </c>
      <c r="I35" s="172"/>
      <c r="J35" s="172"/>
      <c r="K35" s="172"/>
      <c r="L35" s="172">
        <f t="shared" si="1"/>
        <v>0</v>
      </c>
      <c r="M35" s="172"/>
      <c r="N35" s="250"/>
      <c r="O35" s="150"/>
      <c r="P35" s="242"/>
      <c r="Q35" s="242"/>
      <c r="R35" s="242"/>
      <c r="S35" s="242"/>
      <c r="T35" s="242"/>
      <c r="U35" s="151"/>
    </row>
    <row r="36" spans="1:26" ht="15.75">
      <c r="A36" s="123"/>
      <c r="B36" s="123"/>
      <c r="C36" s="117" t="s">
        <v>27</v>
      </c>
      <c r="D36" s="117"/>
      <c r="E36" s="117"/>
      <c r="F36" s="117"/>
      <c r="G36" s="41">
        <v>0</v>
      </c>
      <c r="H36" s="172">
        <f t="shared" si="0"/>
        <v>0</v>
      </c>
      <c r="I36" s="172"/>
      <c r="J36" s="172"/>
      <c r="K36" s="172"/>
      <c r="L36" s="172">
        <f t="shared" si="1"/>
        <v>0</v>
      </c>
      <c r="M36" s="172"/>
      <c r="N36" s="250"/>
      <c r="O36" s="150"/>
      <c r="P36" s="242"/>
      <c r="Q36" s="242"/>
      <c r="R36" s="242"/>
      <c r="S36" s="242"/>
      <c r="T36" s="242"/>
      <c r="U36" s="151"/>
    </row>
    <row r="37" spans="1:26" ht="15.75">
      <c r="A37" s="123"/>
      <c r="B37" s="123"/>
      <c r="C37" s="117" t="s">
        <v>28</v>
      </c>
      <c r="D37" s="117"/>
      <c r="E37" s="117"/>
      <c r="F37" s="117"/>
      <c r="G37" s="41">
        <v>0</v>
      </c>
      <c r="H37" s="172">
        <f t="shared" si="0"/>
        <v>0</v>
      </c>
      <c r="I37" s="172"/>
      <c r="J37" s="172"/>
      <c r="K37" s="172"/>
      <c r="L37" s="172">
        <f t="shared" si="1"/>
        <v>0</v>
      </c>
      <c r="M37" s="172"/>
      <c r="N37" s="250"/>
      <c r="O37" s="150"/>
      <c r="P37" s="242"/>
      <c r="Q37" s="242"/>
      <c r="R37" s="242"/>
      <c r="S37" s="242"/>
      <c r="T37" s="242"/>
      <c r="U37" s="151"/>
    </row>
    <row r="38" spans="1:26" ht="15.75">
      <c r="A38" s="123"/>
      <c r="B38" s="123"/>
      <c r="C38" s="117" t="s">
        <v>51</v>
      </c>
      <c r="D38" s="117"/>
      <c r="E38" s="117"/>
      <c r="F38" s="117"/>
      <c r="G38" s="41">
        <v>8138.89</v>
      </c>
      <c r="H38" s="172">
        <f t="shared" si="0"/>
        <v>3938.1725806451614</v>
      </c>
      <c r="I38" s="172"/>
      <c r="J38" s="172"/>
      <c r="K38" s="172"/>
      <c r="L38" s="172">
        <f t="shared" si="1"/>
        <v>4200.717419354839</v>
      </c>
      <c r="M38" s="172"/>
      <c r="N38" s="250"/>
      <c r="O38" s="150"/>
      <c r="P38" s="242"/>
      <c r="Q38" s="242"/>
      <c r="R38" s="242"/>
      <c r="S38" s="242"/>
      <c r="T38" s="242"/>
      <c r="U38" s="151"/>
    </row>
    <row r="39" spans="1:26" ht="15.75">
      <c r="A39" s="123"/>
      <c r="B39" s="123"/>
      <c r="C39" s="117" t="s">
        <v>95</v>
      </c>
      <c r="D39" s="117"/>
      <c r="E39" s="117"/>
      <c r="F39" s="117"/>
      <c r="G39" s="41">
        <v>0</v>
      </c>
      <c r="H39" s="172">
        <f t="shared" si="0"/>
        <v>0</v>
      </c>
      <c r="I39" s="172"/>
      <c r="J39" s="172"/>
      <c r="K39" s="172"/>
      <c r="L39" s="172">
        <f t="shared" si="1"/>
        <v>0</v>
      </c>
      <c r="M39" s="172"/>
      <c r="N39" s="250"/>
      <c r="O39" s="150"/>
      <c r="P39" s="242"/>
      <c r="Q39" s="242"/>
      <c r="R39" s="242"/>
      <c r="S39" s="242"/>
      <c r="T39" s="242"/>
      <c r="U39" s="151"/>
    </row>
    <row r="40" spans="1:26" ht="18.75">
      <c r="A40" s="261" t="s">
        <v>33</v>
      </c>
      <c r="B40" s="262"/>
      <c r="C40" s="266"/>
      <c r="D40" s="267"/>
      <c r="E40" s="267"/>
      <c r="F40" s="268"/>
      <c r="G40" s="41">
        <f>SUM(G23:G39)</f>
        <v>43380.08</v>
      </c>
      <c r="H40" s="269">
        <f>SUM(H23:K39)</f>
        <v>21917.33935483871</v>
      </c>
      <c r="I40" s="267"/>
      <c r="J40" s="267"/>
      <c r="K40" s="268"/>
      <c r="L40" s="223">
        <f>G40-H40</f>
        <v>21462.740645161291</v>
      </c>
      <c r="M40" s="223"/>
      <c r="N40" s="18">
        <v>1</v>
      </c>
      <c r="O40" s="150"/>
      <c r="P40" s="242"/>
      <c r="Q40" s="242"/>
      <c r="R40" s="242"/>
      <c r="S40" s="242"/>
      <c r="T40" s="242"/>
      <c r="U40" s="151"/>
    </row>
    <row r="41" spans="1:26" ht="15.75">
      <c r="A41" s="107" t="s">
        <v>39</v>
      </c>
      <c r="B41" s="107"/>
      <c r="C41" s="107"/>
      <c r="D41" s="107"/>
      <c r="E41" s="107"/>
      <c r="F41" s="107"/>
      <c r="G41" s="107"/>
      <c r="H41" s="107"/>
      <c r="I41" s="107"/>
      <c r="J41" s="107"/>
      <c r="K41" s="107"/>
      <c r="L41" s="107"/>
      <c r="M41" s="107"/>
      <c r="N41" s="9"/>
      <c r="O41" s="145"/>
      <c r="P41" s="243"/>
      <c r="Q41" s="243"/>
      <c r="R41" s="243"/>
      <c r="S41" s="243"/>
      <c r="T41" s="243"/>
      <c r="U41" s="146"/>
    </row>
    <row r="42" spans="1:26" ht="99.75" customHeight="1">
      <c r="A42" s="106"/>
      <c r="B42" s="106"/>
      <c r="C42" s="270" t="s">
        <v>35</v>
      </c>
      <c r="D42" s="271"/>
      <c r="E42" s="271"/>
      <c r="F42" s="272"/>
      <c r="G42" s="46" t="s">
        <v>36</v>
      </c>
      <c r="H42" s="273" t="s">
        <v>37</v>
      </c>
      <c r="I42" s="274"/>
      <c r="J42" s="274"/>
      <c r="K42" s="275"/>
      <c r="L42" s="273" t="s">
        <v>38</v>
      </c>
      <c r="M42" s="275"/>
      <c r="N42" s="50"/>
      <c r="O42" s="46" t="s">
        <v>67</v>
      </c>
      <c r="P42" s="46" t="s">
        <v>66</v>
      </c>
      <c r="Q42" s="46" t="s">
        <v>63</v>
      </c>
      <c r="R42" s="46" t="s">
        <v>64</v>
      </c>
      <c r="S42" s="46" t="s">
        <v>55</v>
      </c>
      <c r="T42" s="46" t="s">
        <v>87</v>
      </c>
      <c r="U42" s="335">
        <v>2</v>
      </c>
    </row>
    <row r="43" spans="1:26" ht="15" customHeight="1">
      <c r="A43" s="114" t="s">
        <v>96</v>
      </c>
      <c r="B43" s="114"/>
      <c r="C43" s="173" t="s">
        <v>84</v>
      </c>
      <c r="D43" s="173"/>
      <c r="E43" s="173"/>
      <c r="F43" s="173"/>
      <c r="G43" s="47">
        <v>1879.27</v>
      </c>
      <c r="H43" s="258">
        <f>$G43/$J$13*$J$14</f>
        <v>939.63499999999999</v>
      </c>
      <c r="I43" s="259"/>
      <c r="J43" s="259"/>
      <c r="K43" s="260"/>
      <c r="L43" s="258">
        <f>G43-H43</f>
        <v>939.63499999999999</v>
      </c>
      <c r="M43" s="260"/>
      <c r="N43" s="249"/>
      <c r="O43" s="302">
        <f>D17/J13*J15</f>
        <v>8542.136363636364</v>
      </c>
      <c r="P43" s="302">
        <f>O43/100*12</f>
        <v>1025.0563636363636</v>
      </c>
      <c r="Q43" s="302">
        <f>H43+H44+P43</f>
        <v>2605.3513636363637</v>
      </c>
      <c r="R43" s="302">
        <f>H45+H46</f>
        <v>1195.895</v>
      </c>
      <c r="S43" s="302">
        <f>(L43+L44)-(P43)</f>
        <v>555.23863636363649</v>
      </c>
      <c r="T43" s="342">
        <f>L45+L46</f>
        <v>1195.895</v>
      </c>
      <c r="U43" s="336"/>
    </row>
    <row r="44" spans="1:26" ht="15.75">
      <c r="A44" s="114"/>
      <c r="B44" s="114"/>
      <c r="C44" s="173" t="s">
        <v>83</v>
      </c>
      <c r="D44" s="173"/>
      <c r="E44" s="173"/>
      <c r="F44" s="173"/>
      <c r="G44" s="47">
        <v>1281.32</v>
      </c>
      <c r="H44" s="258">
        <f t="shared" ref="H44:H46" si="2">$G44/$J$13*$J$14</f>
        <v>640.66</v>
      </c>
      <c r="I44" s="259"/>
      <c r="J44" s="259"/>
      <c r="K44" s="260"/>
      <c r="L44" s="258">
        <f t="shared" ref="L44:L46" si="3">G44-H44</f>
        <v>640.66</v>
      </c>
      <c r="M44" s="260"/>
      <c r="N44" s="250"/>
      <c r="O44" s="303"/>
      <c r="P44" s="303"/>
      <c r="Q44" s="303"/>
      <c r="R44" s="303"/>
      <c r="S44" s="303"/>
      <c r="T44" s="343"/>
      <c r="U44" s="336"/>
    </row>
    <row r="45" spans="1:26" ht="15" customHeight="1">
      <c r="A45" s="114"/>
      <c r="B45" s="114"/>
      <c r="C45" s="173" t="s">
        <v>85</v>
      </c>
      <c r="D45" s="173"/>
      <c r="E45" s="173"/>
      <c r="F45" s="173"/>
      <c r="G45" s="47">
        <v>1537.58</v>
      </c>
      <c r="H45" s="258">
        <f t="shared" si="2"/>
        <v>768.79</v>
      </c>
      <c r="I45" s="259"/>
      <c r="J45" s="259"/>
      <c r="K45" s="260"/>
      <c r="L45" s="258">
        <f t="shared" si="3"/>
        <v>768.79</v>
      </c>
      <c r="M45" s="260"/>
      <c r="N45" s="250"/>
      <c r="O45" s="303"/>
      <c r="P45" s="303"/>
      <c r="Q45" s="303"/>
      <c r="R45" s="303"/>
      <c r="S45" s="303"/>
      <c r="T45" s="343"/>
      <c r="U45" s="336"/>
      <c r="V45" s="8"/>
      <c r="W45" s="8"/>
      <c r="X45" s="8"/>
      <c r="Y45" s="8"/>
      <c r="Z45" s="8"/>
    </row>
    <row r="46" spans="1:26" ht="15" customHeight="1">
      <c r="A46" s="114"/>
      <c r="B46" s="114"/>
      <c r="C46" s="173" t="s">
        <v>82</v>
      </c>
      <c r="D46" s="173"/>
      <c r="E46" s="173"/>
      <c r="F46" s="173"/>
      <c r="G46" s="47">
        <v>854.21</v>
      </c>
      <c r="H46" s="258">
        <f t="shared" si="2"/>
        <v>427.10500000000002</v>
      </c>
      <c r="I46" s="259"/>
      <c r="J46" s="259"/>
      <c r="K46" s="260"/>
      <c r="L46" s="258">
        <f t="shared" si="3"/>
        <v>427.10500000000002</v>
      </c>
      <c r="M46" s="260"/>
      <c r="N46" s="250"/>
      <c r="O46" s="304"/>
      <c r="P46" s="304"/>
      <c r="Q46" s="304"/>
      <c r="R46" s="304"/>
      <c r="S46" s="304"/>
      <c r="T46" s="344"/>
      <c r="U46" s="337"/>
      <c r="V46" s="8"/>
      <c r="W46" s="8"/>
      <c r="X46" s="8"/>
      <c r="Y46" s="8"/>
      <c r="Z46" s="8"/>
    </row>
    <row r="47" spans="1:26" ht="15.75">
      <c r="A47" s="261" t="s">
        <v>33</v>
      </c>
      <c r="B47" s="262"/>
      <c r="C47" s="263"/>
      <c r="D47" s="264"/>
      <c r="E47" s="264"/>
      <c r="F47" s="265"/>
      <c r="G47" s="47"/>
      <c r="H47" s="258"/>
      <c r="I47" s="259"/>
      <c r="J47" s="259"/>
      <c r="K47" s="260"/>
      <c r="L47" s="258">
        <f>SUM(L43:M46)</f>
        <v>2776.19</v>
      </c>
      <c r="M47" s="260"/>
      <c r="N47" s="10"/>
      <c r="O47" s="150"/>
      <c r="P47" s="242"/>
      <c r="Q47" s="242"/>
      <c r="R47" s="242"/>
      <c r="S47" s="242"/>
      <c r="T47" s="242"/>
      <c r="U47" s="151"/>
    </row>
    <row r="48" spans="1:26" ht="15.75">
      <c r="A48" s="107" t="s">
        <v>44</v>
      </c>
      <c r="B48" s="107"/>
      <c r="C48" s="107"/>
      <c r="D48" s="107"/>
      <c r="E48" s="107"/>
      <c r="F48" s="107"/>
      <c r="G48" s="107"/>
      <c r="H48" s="107"/>
      <c r="I48" s="107"/>
      <c r="J48" s="107"/>
      <c r="K48" s="107"/>
      <c r="L48" s="107"/>
      <c r="M48" s="107"/>
      <c r="N48" s="10"/>
      <c r="O48" s="150"/>
      <c r="P48" s="242"/>
      <c r="Q48" s="242"/>
      <c r="R48" s="242"/>
      <c r="S48" s="242"/>
      <c r="T48" s="242"/>
      <c r="U48" s="151"/>
    </row>
    <row r="49" spans="1:21" ht="15" customHeight="1">
      <c r="A49" s="123" t="s">
        <v>45</v>
      </c>
      <c r="B49" s="123"/>
      <c r="C49" s="125" t="s">
        <v>46</v>
      </c>
      <c r="D49" s="125"/>
      <c r="E49" s="125"/>
      <c r="F49" s="125"/>
      <c r="G49" s="106" t="s">
        <v>47</v>
      </c>
      <c r="H49" s="291" t="s">
        <v>59</v>
      </c>
      <c r="I49" s="292"/>
      <c r="J49" s="291" t="s">
        <v>110</v>
      </c>
      <c r="K49" s="292"/>
      <c r="L49" s="106" t="s">
        <v>48</v>
      </c>
      <c r="M49" s="106"/>
      <c r="N49" s="252"/>
      <c r="O49" s="150"/>
      <c r="P49" s="242"/>
      <c r="Q49" s="242"/>
      <c r="R49" s="242"/>
      <c r="S49" s="242"/>
      <c r="T49" s="242"/>
      <c r="U49" s="151"/>
    </row>
    <row r="50" spans="1:21" ht="71.25" customHeight="1">
      <c r="A50" s="123"/>
      <c r="B50" s="123"/>
      <c r="C50" s="125"/>
      <c r="D50" s="125"/>
      <c r="E50" s="125"/>
      <c r="F50" s="125"/>
      <c r="G50" s="106"/>
      <c r="H50" s="293"/>
      <c r="I50" s="294"/>
      <c r="J50" s="293"/>
      <c r="K50" s="294"/>
      <c r="L50" s="106"/>
      <c r="M50" s="106"/>
      <c r="N50" s="253"/>
      <c r="O50" s="150"/>
      <c r="P50" s="242"/>
      <c r="Q50" s="242"/>
      <c r="R50" s="242"/>
      <c r="S50" s="242"/>
      <c r="T50" s="242"/>
      <c r="U50" s="151"/>
    </row>
    <row r="51" spans="1:21" ht="15.75">
      <c r="A51" s="123"/>
      <c r="B51" s="123"/>
      <c r="C51" s="117" t="s">
        <v>49</v>
      </c>
      <c r="D51" s="117"/>
      <c r="E51" s="117"/>
      <c r="F51" s="117"/>
      <c r="G51" s="48">
        <v>3010.38</v>
      </c>
      <c r="H51" s="269">
        <f>H33-(H45+H46)</f>
        <v>9443.2179032258064</v>
      </c>
      <c r="I51" s="290"/>
      <c r="J51" s="269">
        <f>(H51*J16)-D12</f>
        <v>269.2080146370422</v>
      </c>
      <c r="K51" s="290"/>
      <c r="L51" s="172">
        <f>IF(G51&lt;=0,G51,G51-J51)</f>
        <v>2741.1719853629579</v>
      </c>
      <c r="M51" s="172"/>
      <c r="N51" s="249"/>
      <c r="O51" s="150"/>
      <c r="P51" s="242"/>
      <c r="Q51" s="242"/>
      <c r="R51" s="242"/>
      <c r="S51" s="242"/>
      <c r="T51" s="242"/>
      <c r="U51" s="151"/>
    </row>
    <row r="52" spans="1:21" ht="15.75">
      <c r="A52" s="123"/>
      <c r="B52" s="123"/>
      <c r="C52" s="117" t="s">
        <v>50</v>
      </c>
      <c r="D52" s="117"/>
      <c r="E52" s="117"/>
      <c r="F52" s="117"/>
      <c r="G52" s="48">
        <v>213.81</v>
      </c>
      <c r="H52" s="269"/>
      <c r="I52" s="290"/>
      <c r="J52" s="269">
        <f>G52</f>
        <v>213.81</v>
      </c>
      <c r="K52" s="290"/>
      <c r="L52" s="172">
        <f>G52-J52</f>
        <v>0</v>
      </c>
      <c r="M52" s="172"/>
      <c r="N52" s="251"/>
      <c r="O52" s="150"/>
      <c r="P52" s="242"/>
      <c r="Q52" s="242"/>
      <c r="R52" s="242"/>
      <c r="S52" s="242"/>
      <c r="T52" s="242"/>
      <c r="U52" s="151"/>
    </row>
    <row r="53" spans="1:21" ht="18.75">
      <c r="A53" s="119" t="s">
        <v>33</v>
      </c>
      <c r="B53" s="119"/>
      <c r="C53" s="120"/>
      <c r="D53" s="120"/>
      <c r="E53" s="120"/>
      <c r="F53" s="120"/>
      <c r="G53" s="48"/>
      <c r="H53" s="172"/>
      <c r="I53" s="172"/>
      <c r="J53" s="172"/>
      <c r="K53" s="172"/>
      <c r="L53" s="223">
        <f>SUM(L51+L52)</f>
        <v>2741.1719853629579</v>
      </c>
      <c r="M53" s="223"/>
      <c r="N53" s="18">
        <v>3</v>
      </c>
      <c r="O53" s="150"/>
      <c r="P53" s="242"/>
      <c r="Q53" s="242"/>
      <c r="R53" s="242"/>
      <c r="S53" s="242"/>
      <c r="T53" s="242"/>
      <c r="U53" s="151"/>
    </row>
    <row r="54" spans="1:21" ht="18.75">
      <c r="A54" s="107" t="s">
        <v>93</v>
      </c>
      <c r="B54" s="107"/>
      <c r="C54" s="107"/>
      <c r="D54" s="107"/>
      <c r="E54" s="107"/>
      <c r="F54" s="107"/>
      <c r="G54" s="107"/>
      <c r="H54" s="107"/>
      <c r="I54" s="107"/>
      <c r="J54" s="107"/>
      <c r="K54" s="107"/>
      <c r="L54" s="107"/>
      <c r="M54" s="107"/>
      <c r="N54" s="59"/>
      <c r="O54" s="150"/>
      <c r="P54" s="242"/>
      <c r="Q54" s="242"/>
      <c r="R54" s="242"/>
      <c r="S54" s="242"/>
      <c r="T54" s="242"/>
      <c r="U54" s="151"/>
    </row>
    <row r="55" spans="1:21" ht="14.45" customHeight="1">
      <c r="A55" s="123" t="s">
        <v>94</v>
      </c>
      <c r="B55" s="123"/>
      <c r="C55" s="235" t="s">
        <v>65</v>
      </c>
      <c r="D55" s="236"/>
      <c r="E55" s="236"/>
      <c r="F55" s="236"/>
      <c r="G55" s="126">
        <f>L40-(T43+L53)</f>
        <v>17525.673659798333</v>
      </c>
      <c r="H55" s="126"/>
      <c r="I55" s="126"/>
      <c r="J55" s="126"/>
      <c r="K55" s="126"/>
      <c r="L55" s="126"/>
      <c r="M55" s="126"/>
      <c r="N55" s="181"/>
      <c r="O55" s="150"/>
      <c r="P55" s="242"/>
      <c r="Q55" s="242"/>
      <c r="R55" s="242"/>
      <c r="S55" s="242"/>
      <c r="T55" s="242"/>
      <c r="U55" s="151"/>
    </row>
    <row r="56" spans="1:21" ht="14.45" customHeight="1">
      <c r="A56" s="123"/>
      <c r="B56" s="123"/>
      <c r="C56" s="236"/>
      <c r="D56" s="236"/>
      <c r="E56" s="236"/>
      <c r="F56" s="236"/>
      <c r="G56" s="126"/>
      <c r="H56" s="126"/>
      <c r="I56" s="126"/>
      <c r="J56" s="126"/>
      <c r="K56" s="126"/>
      <c r="L56" s="126"/>
      <c r="M56" s="126"/>
      <c r="N56" s="182"/>
      <c r="O56" s="145"/>
      <c r="P56" s="243"/>
      <c r="Q56" s="243"/>
      <c r="R56" s="243"/>
      <c r="S56" s="243"/>
      <c r="T56" s="243"/>
      <c r="U56" s="146"/>
    </row>
    <row r="59" spans="1:21" ht="144.75" customHeight="1">
      <c r="A59" s="282" t="s">
        <v>177</v>
      </c>
      <c r="B59" s="282"/>
      <c r="C59" s="282"/>
      <c r="D59" s="282"/>
      <c r="E59" s="282"/>
      <c r="F59" s="282"/>
      <c r="G59" s="282"/>
      <c r="H59" s="282"/>
      <c r="I59" s="282"/>
      <c r="J59" s="282"/>
      <c r="K59" s="282"/>
      <c r="L59" s="282"/>
      <c r="M59" s="282"/>
      <c r="N59" s="282"/>
      <c r="O59" s="282"/>
      <c r="P59" s="282"/>
      <c r="Q59" s="282"/>
      <c r="R59" s="282"/>
      <c r="S59" s="282"/>
      <c r="T59" s="282"/>
      <c r="U59" s="282"/>
    </row>
    <row r="60" spans="1:21" ht="19.5" customHeight="1">
      <c r="A60" s="323"/>
      <c r="B60" s="323"/>
      <c r="C60" s="323"/>
      <c r="D60" s="323"/>
      <c r="E60" s="323"/>
      <c r="F60" s="323"/>
      <c r="G60" s="323"/>
      <c r="H60" s="323"/>
      <c r="I60" s="323"/>
      <c r="J60" s="323"/>
      <c r="K60" s="323"/>
      <c r="L60" s="323"/>
      <c r="M60" s="323"/>
      <c r="N60" s="323"/>
      <c r="O60" s="323"/>
      <c r="P60" s="323"/>
      <c r="Q60" s="323"/>
      <c r="R60" s="323"/>
      <c r="S60" s="323"/>
      <c r="T60" s="323"/>
      <c r="U60" s="323"/>
    </row>
    <row r="61" spans="1:21" ht="47.25" customHeight="1">
      <c r="A61" s="104" t="s">
        <v>178</v>
      </c>
      <c r="B61" s="104"/>
      <c r="C61" s="104"/>
      <c r="D61" s="104"/>
      <c r="E61" s="104"/>
      <c r="F61" s="104"/>
      <c r="G61" s="104"/>
      <c r="H61" s="104"/>
      <c r="I61" s="104"/>
      <c r="J61" s="104"/>
      <c r="K61" s="104"/>
      <c r="L61" s="104" t="s">
        <v>179</v>
      </c>
      <c r="M61" s="104"/>
      <c r="N61" s="104"/>
      <c r="O61" s="104"/>
      <c r="P61" s="104"/>
      <c r="Q61" s="104"/>
      <c r="R61" s="104"/>
      <c r="S61" s="104"/>
      <c r="T61" s="104"/>
      <c r="U61" s="104"/>
    </row>
    <row r="62" spans="1:21" ht="47.25" customHeight="1">
      <c r="A62" s="166" t="s">
        <v>180</v>
      </c>
      <c r="B62" s="166"/>
      <c r="C62" s="166"/>
      <c r="D62" s="102"/>
      <c r="E62" s="102"/>
      <c r="F62" s="102"/>
      <c r="G62" s="102"/>
      <c r="H62" s="102"/>
      <c r="I62" s="102"/>
      <c r="J62" s="102"/>
      <c r="K62" s="102"/>
      <c r="L62" s="280" t="s">
        <v>180</v>
      </c>
      <c r="M62" s="280"/>
      <c r="N62" s="280"/>
      <c r="O62" s="280"/>
      <c r="P62" s="322"/>
      <c r="Q62" s="322"/>
      <c r="R62" s="322"/>
      <c r="S62" s="322"/>
      <c r="T62" s="322"/>
      <c r="U62" s="322"/>
    </row>
    <row r="63" spans="1:21" ht="47.25" customHeight="1">
      <c r="A63" s="166" t="s">
        <v>181</v>
      </c>
      <c r="B63" s="166"/>
      <c r="C63" s="166"/>
      <c r="D63" s="102"/>
      <c r="E63" s="102"/>
      <c r="F63" s="102"/>
      <c r="G63" s="102"/>
      <c r="H63" s="102"/>
      <c r="I63" s="102"/>
      <c r="J63" s="102"/>
      <c r="K63" s="102"/>
      <c r="L63" s="280" t="s">
        <v>181</v>
      </c>
      <c r="M63" s="280"/>
      <c r="N63" s="280"/>
      <c r="O63" s="280"/>
      <c r="P63" s="322"/>
      <c r="Q63" s="322"/>
      <c r="R63" s="322"/>
      <c r="S63" s="322"/>
      <c r="T63" s="322"/>
      <c r="U63" s="322"/>
    </row>
    <row r="64" spans="1:21" ht="93" customHeight="1">
      <c r="A64" s="166" t="s">
        <v>182</v>
      </c>
      <c r="B64" s="166"/>
      <c r="C64" s="166"/>
      <c r="D64" s="102"/>
      <c r="E64" s="102"/>
      <c r="F64" s="102"/>
      <c r="G64" s="102"/>
      <c r="H64" s="102"/>
      <c r="I64" s="102"/>
      <c r="J64" s="102"/>
      <c r="K64" s="102"/>
      <c r="L64" s="280" t="s">
        <v>182</v>
      </c>
      <c r="M64" s="280"/>
      <c r="N64" s="280"/>
      <c r="O64" s="280"/>
      <c r="P64" s="322"/>
      <c r="Q64" s="322"/>
      <c r="R64" s="322"/>
      <c r="S64" s="322"/>
      <c r="T64" s="322"/>
      <c r="U64" s="322"/>
    </row>
    <row r="65" spans="1:15" ht="30">
      <c r="A65" s="244"/>
      <c r="B65" s="244"/>
      <c r="C65" s="244"/>
      <c r="D65" s="84"/>
      <c r="E65" s="86"/>
      <c r="F65" s="245"/>
      <c r="G65" s="245"/>
      <c r="H65" s="245"/>
      <c r="I65" s="84"/>
      <c r="J65" s="32"/>
      <c r="K65" s="32"/>
      <c r="L65" s="32"/>
      <c r="M65" s="32"/>
      <c r="N65" s="32"/>
      <c r="O65" s="32"/>
    </row>
  </sheetData>
  <mergeCells count="200">
    <mergeCell ref="A65:C65"/>
    <mergeCell ref="F65:H65"/>
    <mergeCell ref="A55:B56"/>
    <mergeCell ref="C55:F56"/>
    <mergeCell ref="G55:M56"/>
    <mergeCell ref="A59:U59"/>
    <mergeCell ref="A60:U60"/>
    <mergeCell ref="A61:K61"/>
    <mergeCell ref="L61:U61"/>
    <mergeCell ref="A62:C62"/>
    <mergeCell ref="D62:K62"/>
    <mergeCell ref="L62:O62"/>
    <mergeCell ref="P62:U62"/>
    <mergeCell ref="A63:C63"/>
    <mergeCell ref="D63:K63"/>
    <mergeCell ref="L63:O63"/>
    <mergeCell ref="P63:U63"/>
    <mergeCell ref="A64:C64"/>
    <mergeCell ref="D64:K64"/>
    <mergeCell ref="L64:O64"/>
    <mergeCell ref="P64:U64"/>
    <mergeCell ref="N55:N56"/>
    <mergeCell ref="N51:N52"/>
    <mergeCell ref="A53:B53"/>
    <mergeCell ref="C53:F53"/>
    <mergeCell ref="H53:K53"/>
    <mergeCell ref="L53:M53"/>
    <mergeCell ref="N49:N50"/>
    <mergeCell ref="C51:F51"/>
    <mergeCell ref="H51:I51"/>
    <mergeCell ref="J51:K51"/>
    <mergeCell ref="L51:M51"/>
    <mergeCell ref="N43:N46"/>
    <mergeCell ref="O43:O46"/>
    <mergeCell ref="W1:X1"/>
    <mergeCell ref="A2:U2"/>
    <mergeCell ref="H49:I50"/>
    <mergeCell ref="J49:K50"/>
    <mergeCell ref="L49:M50"/>
    <mergeCell ref="C52:F52"/>
    <mergeCell ref="H52:I52"/>
    <mergeCell ref="J52:K52"/>
    <mergeCell ref="L52:M52"/>
    <mergeCell ref="A49:B52"/>
    <mergeCell ref="U42:U46"/>
    <mergeCell ref="A43:B46"/>
    <mergeCell ref="C43:F43"/>
    <mergeCell ref="H43:K43"/>
    <mergeCell ref="C44:F44"/>
    <mergeCell ref="H44:K44"/>
    <mergeCell ref="L44:M44"/>
    <mergeCell ref="R43:R46"/>
    <mergeCell ref="L46:M46"/>
    <mergeCell ref="O47:U56"/>
    <mergeCell ref="A47:B47"/>
    <mergeCell ref="C47:F47"/>
    <mergeCell ref="P43:P46"/>
    <mergeCell ref="C45:F45"/>
    <mergeCell ref="Q43:Q46"/>
    <mergeCell ref="C49:F50"/>
    <mergeCell ref="G49:G50"/>
    <mergeCell ref="A48:M48"/>
    <mergeCell ref="S43:S46"/>
    <mergeCell ref="T43:T46"/>
    <mergeCell ref="A40:B40"/>
    <mergeCell ref="C40:F40"/>
    <mergeCell ref="H40:K40"/>
    <mergeCell ref="L40:M40"/>
    <mergeCell ref="A41:M41"/>
    <mergeCell ref="A42:B42"/>
    <mergeCell ref="C42:F42"/>
    <mergeCell ref="H42:K42"/>
    <mergeCell ref="L42:M42"/>
    <mergeCell ref="H47:K47"/>
    <mergeCell ref="L47:M47"/>
    <mergeCell ref="H45:K45"/>
    <mergeCell ref="L45:M45"/>
    <mergeCell ref="C46:F46"/>
    <mergeCell ref="H46:K46"/>
    <mergeCell ref="L43:M43"/>
    <mergeCell ref="C38:F38"/>
    <mergeCell ref="H38:K38"/>
    <mergeCell ref="L38:M38"/>
    <mergeCell ref="C39:F39"/>
    <mergeCell ref="H39:K39"/>
    <mergeCell ref="L39:M39"/>
    <mergeCell ref="C36:F36"/>
    <mergeCell ref="H36:K36"/>
    <mergeCell ref="L36:M36"/>
    <mergeCell ref="C37:F37"/>
    <mergeCell ref="H37:K37"/>
    <mergeCell ref="L37:M37"/>
    <mergeCell ref="C34:F34"/>
    <mergeCell ref="H34:K34"/>
    <mergeCell ref="L34:M34"/>
    <mergeCell ref="C35:F35"/>
    <mergeCell ref="H35:K35"/>
    <mergeCell ref="L35:M35"/>
    <mergeCell ref="C32:F32"/>
    <mergeCell ref="H32:K32"/>
    <mergeCell ref="L32:M32"/>
    <mergeCell ref="C33:F33"/>
    <mergeCell ref="H33:K33"/>
    <mergeCell ref="L33:M33"/>
    <mergeCell ref="C23:F23"/>
    <mergeCell ref="H23:K23"/>
    <mergeCell ref="L23:M23"/>
    <mergeCell ref="C30:F30"/>
    <mergeCell ref="H30:K30"/>
    <mergeCell ref="L30:M30"/>
    <mergeCell ref="C31:F31"/>
    <mergeCell ref="H31:K31"/>
    <mergeCell ref="L31:M31"/>
    <mergeCell ref="C28:F28"/>
    <mergeCell ref="H28:K28"/>
    <mergeCell ref="L28:M28"/>
    <mergeCell ref="C29:F29"/>
    <mergeCell ref="H29:K29"/>
    <mergeCell ref="L29:M29"/>
    <mergeCell ref="N23:N39"/>
    <mergeCell ref="O23:U41"/>
    <mergeCell ref="C24:F24"/>
    <mergeCell ref="H24:K24"/>
    <mergeCell ref="L24:M24"/>
    <mergeCell ref="C25:F25"/>
    <mergeCell ref="A19:M19"/>
    <mergeCell ref="O19:U19"/>
    <mergeCell ref="A20:B22"/>
    <mergeCell ref="C20:F22"/>
    <mergeCell ref="G20:G22"/>
    <mergeCell ref="H20:K22"/>
    <mergeCell ref="L20:M22"/>
    <mergeCell ref="N20:N22"/>
    <mergeCell ref="O20:U22"/>
    <mergeCell ref="H25:K25"/>
    <mergeCell ref="L25:M25"/>
    <mergeCell ref="C26:F26"/>
    <mergeCell ref="H26:K26"/>
    <mergeCell ref="L26:M26"/>
    <mergeCell ref="C27:F27"/>
    <mergeCell ref="H27:K27"/>
    <mergeCell ref="L27:M27"/>
    <mergeCell ref="A23:B39"/>
    <mergeCell ref="A17:C17"/>
    <mergeCell ref="D17:F17"/>
    <mergeCell ref="G17:I17"/>
    <mergeCell ref="J17:M17"/>
    <mergeCell ref="A18:C18"/>
    <mergeCell ref="D18:M18"/>
    <mergeCell ref="A15:C15"/>
    <mergeCell ref="D15:F15"/>
    <mergeCell ref="G15:I15"/>
    <mergeCell ref="J15:M15"/>
    <mergeCell ref="A16:C16"/>
    <mergeCell ref="D16:F16"/>
    <mergeCell ref="G16:I16"/>
    <mergeCell ref="J16:M16"/>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U1"/>
    <mergeCell ref="A54:M54"/>
    <mergeCell ref="A4:U4"/>
    <mergeCell ref="A5:M5"/>
    <mergeCell ref="N5:N18"/>
    <mergeCell ref="O5:U5"/>
    <mergeCell ref="A6:C6"/>
    <mergeCell ref="D6:F6"/>
    <mergeCell ref="G6:I6"/>
    <mergeCell ref="J6:M6"/>
    <mergeCell ref="O6:U16"/>
    <mergeCell ref="A9:C9"/>
    <mergeCell ref="D9:F9"/>
    <mergeCell ref="G9:I9"/>
    <mergeCell ref="J9:M9"/>
    <mergeCell ref="A10:C10"/>
    <mergeCell ref="D10:F10"/>
    <mergeCell ref="G10:I10"/>
    <mergeCell ref="J10:M10"/>
    <mergeCell ref="A7:C7"/>
    <mergeCell ref="D7:F7"/>
    <mergeCell ref="G7:I7"/>
    <mergeCell ref="J7:M7"/>
    <mergeCell ref="A8:C8"/>
  </mergeCells>
  <hyperlinks>
    <hyperlink ref="W1:X1" location="İÇİNDEKİLER!A1" display="İÇİNDEKİLER" xr:uid="{00000000-0004-0000-1000-000000000000}"/>
  </hyperlinks>
  <pageMargins left="0.70866141732283472" right="0.70866141732283472" top="0.74803149606299213" bottom="0.74803149606299213" header="0.31496062992125984" footer="0.31496062992125984"/>
  <pageSetup paperSize="9" scale="47" orientation="portrait" horizontalDpi="4294967294" verticalDpi="4294967294" r:id="rId1"/>
  <colBreaks count="1" manualBreakCount="1">
    <brk id="21"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A65"/>
  <sheetViews>
    <sheetView zoomScaleNormal="100" zoomScaleSheetLayoutView="75" workbookViewId="0">
      <selection activeCell="L19" sqref="L19:M21"/>
    </sheetView>
  </sheetViews>
  <sheetFormatPr defaultColWidth="9.140625" defaultRowHeight="15"/>
  <cols>
    <col min="7" max="7" width="13.85546875" customWidth="1"/>
    <col min="13" max="14" width="6.85546875" customWidth="1"/>
    <col min="15" max="15" width="16.85546875" customWidth="1"/>
    <col min="16" max="16" width="19.85546875" customWidth="1"/>
    <col min="18" max="18" width="12.85546875" customWidth="1"/>
    <col min="19" max="19" width="11.42578125" customWidth="1"/>
  </cols>
  <sheetData>
    <row r="1" spans="1:27" ht="42" customHeight="1" thickBot="1">
      <c r="A1" s="345" t="s">
        <v>145</v>
      </c>
      <c r="B1" s="346"/>
      <c r="C1" s="346"/>
      <c r="D1" s="346"/>
      <c r="E1" s="346"/>
      <c r="F1" s="346"/>
      <c r="G1" s="346"/>
      <c r="H1" s="346"/>
      <c r="I1" s="346"/>
      <c r="J1" s="346"/>
      <c r="K1" s="346"/>
      <c r="L1" s="346"/>
      <c r="M1" s="346"/>
      <c r="N1" s="346"/>
      <c r="O1" s="346"/>
      <c r="P1" s="346"/>
      <c r="Q1" s="40"/>
      <c r="R1" s="136" t="s">
        <v>166</v>
      </c>
      <c r="S1" s="136"/>
      <c r="T1" s="40"/>
      <c r="U1" s="40"/>
      <c r="V1" s="40"/>
      <c r="W1" s="40"/>
      <c r="X1" s="40"/>
      <c r="Y1" s="40"/>
      <c r="Z1" s="40"/>
      <c r="AA1" s="40"/>
    </row>
    <row r="2" spans="1:27" ht="24" thickBot="1">
      <c r="A2" s="345" t="s">
        <v>146</v>
      </c>
      <c r="B2" s="346"/>
      <c r="C2" s="346"/>
      <c r="D2" s="346"/>
      <c r="E2" s="346"/>
      <c r="F2" s="346"/>
      <c r="G2" s="346"/>
      <c r="H2" s="346"/>
      <c r="I2" s="346"/>
      <c r="J2" s="346"/>
      <c r="K2" s="346"/>
      <c r="L2" s="346"/>
      <c r="M2" s="346"/>
      <c r="N2" s="346"/>
      <c r="O2" s="346"/>
      <c r="P2" s="346"/>
      <c r="Q2" s="40"/>
      <c r="R2" s="40"/>
      <c r="S2" s="40"/>
      <c r="T2" s="40"/>
      <c r="U2" s="40"/>
      <c r="V2" s="40"/>
      <c r="W2" s="40"/>
      <c r="X2" s="40"/>
      <c r="Y2" s="40"/>
      <c r="Z2" s="40"/>
      <c r="AA2" s="40"/>
    </row>
    <row r="3" spans="1:27" ht="23.25">
      <c r="A3" s="62"/>
      <c r="B3" s="62"/>
      <c r="C3" s="62"/>
      <c r="D3" s="62"/>
      <c r="E3" s="62"/>
      <c r="F3" s="62"/>
      <c r="G3" s="62"/>
      <c r="H3" s="62"/>
      <c r="I3" s="62"/>
      <c r="J3" s="62"/>
      <c r="K3" s="62"/>
      <c r="L3" s="62"/>
      <c r="M3" s="62"/>
      <c r="N3" s="62"/>
      <c r="O3" s="62"/>
      <c r="P3" s="62"/>
      <c r="Q3" s="40"/>
      <c r="R3" s="40"/>
      <c r="S3" s="40"/>
      <c r="T3" s="40"/>
      <c r="U3" s="40"/>
      <c r="V3" s="40"/>
      <c r="W3" s="40"/>
      <c r="X3" s="40"/>
      <c r="Y3" s="40"/>
      <c r="Z3" s="40"/>
      <c r="AA3" s="40"/>
    </row>
    <row r="4" spans="1:27" ht="28.5" customHeight="1">
      <c r="A4" s="237" t="s">
        <v>0</v>
      </c>
      <c r="B4" s="238"/>
      <c r="C4" s="238"/>
      <c r="D4" s="238"/>
      <c r="E4" s="238"/>
      <c r="F4" s="238"/>
      <c r="G4" s="238"/>
      <c r="H4" s="238"/>
      <c r="I4" s="238"/>
      <c r="J4" s="238"/>
      <c r="K4" s="238"/>
      <c r="L4" s="238"/>
      <c r="M4" s="238"/>
      <c r="N4" s="238"/>
      <c r="O4" s="238"/>
      <c r="P4" s="239"/>
    </row>
    <row r="5" spans="1:27" ht="15.75">
      <c r="A5" s="107" t="s">
        <v>1</v>
      </c>
      <c r="B5" s="107"/>
      <c r="C5" s="107"/>
      <c r="D5" s="107"/>
      <c r="E5" s="107"/>
      <c r="F5" s="107"/>
      <c r="G5" s="107"/>
      <c r="H5" s="107"/>
      <c r="I5" s="107"/>
      <c r="J5" s="107"/>
      <c r="K5" s="107"/>
      <c r="L5" s="107"/>
      <c r="M5" s="107"/>
      <c r="N5" s="161"/>
      <c r="O5" s="147"/>
      <c r="P5" s="147"/>
    </row>
    <row r="6" spans="1:27" ht="15" customHeight="1">
      <c r="A6" s="127" t="s">
        <v>2</v>
      </c>
      <c r="B6" s="127"/>
      <c r="C6" s="127"/>
      <c r="D6" s="120"/>
      <c r="E6" s="120"/>
      <c r="F6" s="120"/>
      <c r="G6" s="117" t="s">
        <v>3</v>
      </c>
      <c r="H6" s="117"/>
      <c r="I6" s="117"/>
      <c r="J6" s="120"/>
      <c r="K6" s="120"/>
      <c r="L6" s="120"/>
      <c r="M6" s="120"/>
      <c r="N6" s="161"/>
      <c r="O6" s="150"/>
      <c r="P6" s="151"/>
    </row>
    <row r="7" spans="1:27" ht="15" customHeight="1">
      <c r="A7" s="117" t="s">
        <v>4</v>
      </c>
      <c r="B7" s="117"/>
      <c r="C7" s="117"/>
      <c r="D7" s="120"/>
      <c r="E7" s="120"/>
      <c r="F7" s="120"/>
      <c r="G7" s="117" t="s">
        <v>3</v>
      </c>
      <c r="H7" s="117"/>
      <c r="I7" s="117"/>
      <c r="J7" s="120"/>
      <c r="K7" s="120"/>
      <c r="L7" s="120"/>
      <c r="M7" s="120"/>
      <c r="N7" s="161"/>
      <c r="O7" s="150"/>
      <c r="P7" s="151"/>
    </row>
    <row r="8" spans="1:27" ht="15" customHeight="1">
      <c r="A8" s="117" t="s">
        <v>5</v>
      </c>
      <c r="B8" s="117"/>
      <c r="C8" s="117"/>
      <c r="D8" s="120"/>
      <c r="E8" s="120"/>
      <c r="F8" s="120"/>
      <c r="G8" s="117" t="s">
        <v>9</v>
      </c>
      <c r="H8" s="117"/>
      <c r="I8" s="117"/>
      <c r="J8" s="120"/>
      <c r="K8" s="120"/>
      <c r="L8" s="120"/>
      <c r="M8" s="120"/>
      <c r="N8" s="161"/>
      <c r="O8" s="150"/>
      <c r="P8" s="151"/>
    </row>
    <row r="9" spans="1:27" ht="15" customHeight="1">
      <c r="A9" s="117" t="s">
        <v>6</v>
      </c>
      <c r="B9" s="117"/>
      <c r="C9" s="117"/>
      <c r="D9" s="120"/>
      <c r="E9" s="120"/>
      <c r="F9" s="120"/>
      <c r="G9" s="117" t="s">
        <v>10</v>
      </c>
      <c r="H9" s="117"/>
      <c r="I9" s="117"/>
      <c r="J9" s="120"/>
      <c r="K9" s="120"/>
      <c r="L9" s="120"/>
      <c r="M9" s="120"/>
      <c r="N9" s="161"/>
      <c r="O9" s="150"/>
      <c r="P9" s="151"/>
    </row>
    <row r="10" spans="1:27" ht="15" customHeight="1">
      <c r="A10" s="117" t="s">
        <v>7</v>
      </c>
      <c r="B10" s="117"/>
      <c r="C10" s="117"/>
      <c r="D10" s="120"/>
      <c r="E10" s="120"/>
      <c r="F10" s="120"/>
      <c r="G10" s="117" t="s">
        <v>11</v>
      </c>
      <c r="H10" s="117"/>
      <c r="I10" s="117"/>
      <c r="J10" s="135">
        <v>45261</v>
      </c>
      <c r="K10" s="120"/>
      <c r="L10" s="120"/>
      <c r="M10" s="120"/>
      <c r="N10" s="161"/>
      <c r="O10" s="150"/>
      <c r="P10" s="151"/>
    </row>
    <row r="11" spans="1:27" ht="15" customHeight="1">
      <c r="A11" s="117" t="s">
        <v>12</v>
      </c>
      <c r="B11" s="117"/>
      <c r="C11" s="117"/>
      <c r="D11" s="134">
        <v>45291</v>
      </c>
      <c r="E11" s="120"/>
      <c r="F11" s="120"/>
      <c r="G11" s="117" t="s">
        <v>13</v>
      </c>
      <c r="H11" s="117"/>
      <c r="I11" s="117"/>
      <c r="J11" s="120"/>
      <c r="K11" s="120"/>
      <c r="L11" s="120"/>
      <c r="M11" s="120"/>
      <c r="N11" s="161"/>
      <c r="O11" s="150"/>
      <c r="P11" s="151"/>
    </row>
    <row r="12" spans="1:27" ht="15" customHeight="1">
      <c r="A12" s="117" t="s">
        <v>14</v>
      </c>
      <c r="B12" s="117"/>
      <c r="C12" s="117"/>
      <c r="D12" s="120">
        <v>2280.46</v>
      </c>
      <c r="E12" s="120"/>
      <c r="F12" s="120"/>
      <c r="G12" s="117" t="s">
        <v>40</v>
      </c>
      <c r="H12" s="117"/>
      <c r="I12" s="117"/>
      <c r="J12" s="120">
        <f>G50+D12</f>
        <v>5290.84</v>
      </c>
      <c r="K12" s="120"/>
      <c r="L12" s="120"/>
      <c r="M12" s="120"/>
      <c r="N12" s="161"/>
      <c r="O12" s="150"/>
      <c r="P12" s="151"/>
    </row>
    <row r="13" spans="1:27" ht="15" customHeight="1">
      <c r="A13" s="117" t="s">
        <v>41</v>
      </c>
      <c r="B13" s="117"/>
      <c r="C13" s="117"/>
      <c r="D13" s="120">
        <v>31</v>
      </c>
      <c r="E13" s="120"/>
      <c r="F13" s="120"/>
      <c r="G13" s="117" t="s">
        <v>42</v>
      </c>
      <c r="H13" s="117"/>
      <c r="I13" s="117"/>
      <c r="J13" s="120">
        <v>30</v>
      </c>
      <c r="K13" s="120"/>
      <c r="L13" s="120"/>
      <c r="M13" s="120"/>
      <c r="N13" s="161"/>
      <c r="O13" s="150"/>
      <c r="P13" s="151"/>
    </row>
    <row r="14" spans="1:27" ht="15" customHeight="1">
      <c r="A14" s="117" t="s">
        <v>43</v>
      </c>
      <c r="B14" s="117"/>
      <c r="C14" s="117"/>
      <c r="D14" s="120">
        <v>17</v>
      </c>
      <c r="E14" s="120"/>
      <c r="F14" s="120"/>
      <c r="G14" s="117" t="s">
        <v>43</v>
      </c>
      <c r="H14" s="117"/>
      <c r="I14" s="117"/>
      <c r="J14" s="120">
        <f>D14</f>
        <v>17</v>
      </c>
      <c r="K14" s="120"/>
      <c r="L14" s="120"/>
      <c r="M14" s="120"/>
      <c r="N14" s="161"/>
      <c r="O14" s="150"/>
      <c r="P14" s="151"/>
    </row>
    <row r="15" spans="1:27" ht="15" customHeight="1">
      <c r="A15" s="117" t="s">
        <v>62</v>
      </c>
      <c r="B15" s="117"/>
      <c r="C15" s="117"/>
      <c r="D15" s="120">
        <f>D13-D14</f>
        <v>14</v>
      </c>
      <c r="E15" s="120"/>
      <c r="F15" s="120"/>
      <c r="G15" s="117" t="s">
        <v>62</v>
      </c>
      <c r="H15" s="117"/>
      <c r="I15" s="117"/>
      <c r="J15" s="120">
        <v>14</v>
      </c>
      <c r="K15" s="120"/>
      <c r="L15" s="120"/>
      <c r="M15" s="120"/>
      <c r="N15" s="161"/>
      <c r="O15" s="150"/>
      <c r="P15" s="151"/>
    </row>
    <row r="16" spans="1:27" ht="15" customHeight="1">
      <c r="A16" s="117" t="s">
        <v>58</v>
      </c>
      <c r="B16" s="117"/>
      <c r="C16" s="117"/>
      <c r="D16" s="120">
        <v>19595.71</v>
      </c>
      <c r="E16" s="120"/>
      <c r="F16" s="120"/>
      <c r="G16" s="117" t="s">
        <v>57</v>
      </c>
      <c r="H16" s="117"/>
      <c r="I16" s="117"/>
      <c r="J16" s="131">
        <f>J12/D16</f>
        <v>0.26999991324631772</v>
      </c>
      <c r="K16" s="131"/>
      <c r="L16" s="131"/>
      <c r="M16" s="131"/>
      <c r="N16" s="161"/>
      <c r="O16" s="150"/>
      <c r="P16" s="151"/>
    </row>
    <row r="17" spans="1:16" ht="29.25" customHeight="1">
      <c r="A17" s="132" t="s">
        <v>8</v>
      </c>
      <c r="B17" s="132"/>
      <c r="C17" s="132"/>
      <c r="D17" s="133"/>
      <c r="E17" s="133"/>
      <c r="F17" s="133"/>
      <c r="G17" s="133"/>
      <c r="H17" s="133"/>
      <c r="I17" s="133"/>
      <c r="J17" s="133"/>
      <c r="K17" s="133"/>
      <c r="L17" s="133"/>
      <c r="M17" s="133"/>
      <c r="N17" s="161"/>
      <c r="O17" s="145"/>
      <c r="P17" s="146"/>
    </row>
    <row r="18" spans="1:16" ht="15.75">
      <c r="A18" s="107" t="s">
        <v>15</v>
      </c>
      <c r="B18" s="107"/>
      <c r="C18" s="107"/>
      <c r="D18" s="107"/>
      <c r="E18" s="107"/>
      <c r="F18" s="107"/>
      <c r="G18" s="107"/>
      <c r="H18" s="107"/>
      <c r="I18" s="107"/>
      <c r="J18" s="107"/>
      <c r="K18" s="107"/>
      <c r="L18" s="107"/>
      <c r="M18" s="107"/>
      <c r="N18" s="12"/>
      <c r="O18" s="148"/>
      <c r="P18" s="149"/>
    </row>
    <row r="19" spans="1:16" ht="15" customHeight="1">
      <c r="A19" s="106"/>
      <c r="B19" s="106"/>
      <c r="C19" s="171"/>
      <c r="D19" s="171"/>
      <c r="E19" s="171"/>
      <c r="F19" s="171"/>
      <c r="G19" s="130" t="s">
        <v>30</v>
      </c>
      <c r="H19" s="106" t="s">
        <v>70</v>
      </c>
      <c r="I19" s="125"/>
      <c r="J19" s="125"/>
      <c r="K19" s="125"/>
      <c r="L19" s="106" t="s">
        <v>32</v>
      </c>
      <c r="M19" s="125"/>
      <c r="N19" s="109"/>
      <c r="O19" s="143"/>
      <c r="P19" s="144"/>
    </row>
    <row r="20" spans="1:16">
      <c r="A20" s="106"/>
      <c r="B20" s="106"/>
      <c r="C20" s="171"/>
      <c r="D20" s="171"/>
      <c r="E20" s="171"/>
      <c r="F20" s="171"/>
      <c r="G20" s="130"/>
      <c r="H20" s="125"/>
      <c r="I20" s="125"/>
      <c r="J20" s="125"/>
      <c r="K20" s="125"/>
      <c r="L20" s="125"/>
      <c r="M20" s="125"/>
      <c r="N20" s="109"/>
      <c r="O20" s="150"/>
      <c r="P20" s="151"/>
    </row>
    <row r="21" spans="1:16" ht="78" customHeight="1">
      <c r="A21" s="106"/>
      <c r="B21" s="106"/>
      <c r="C21" s="171"/>
      <c r="D21" s="171"/>
      <c r="E21" s="171"/>
      <c r="F21" s="171"/>
      <c r="G21" s="130"/>
      <c r="H21" s="125"/>
      <c r="I21" s="125"/>
      <c r="J21" s="125"/>
      <c r="K21" s="125"/>
      <c r="L21" s="125"/>
      <c r="M21" s="125"/>
      <c r="N21" s="109"/>
      <c r="O21" s="145"/>
      <c r="P21" s="146"/>
    </row>
    <row r="22" spans="1:16" ht="15" customHeight="1">
      <c r="A22" s="123" t="s">
        <v>16</v>
      </c>
      <c r="B22" s="123"/>
      <c r="C22" s="117" t="s">
        <v>17</v>
      </c>
      <c r="D22" s="117"/>
      <c r="E22" s="117"/>
      <c r="F22" s="117"/>
      <c r="G22" s="41">
        <v>0</v>
      </c>
      <c r="H22" s="172">
        <f>($G22/$D$13*$D$14)+($G22/$D$13*$D$15*2/3)</f>
        <v>0</v>
      </c>
      <c r="I22" s="172"/>
      <c r="J22" s="172"/>
      <c r="K22" s="172"/>
      <c r="L22" s="172">
        <f>G22-H22</f>
        <v>0</v>
      </c>
      <c r="M22" s="172"/>
      <c r="N22" s="110"/>
      <c r="O22" s="143"/>
      <c r="P22" s="144"/>
    </row>
    <row r="23" spans="1:16" ht="15.75">
      <c r="A23" s="123"/>
      <c r="B23" s="123"/>
      <c r="C23" s="117" t="s">
        <v>18</v>
      </c>
      <c r="D23" s="117"/>
      <c r="E23" s="117"/>
      <c r="F23" s="117"/>
      <c r="G23" s="41">
        <v>0</v>
      </c>
      <c r="H23" s="172">
        <f t="shared" ref="H23:H38" si="0">($G23/$D$13*$D$14)+($G23/$D$13*$D$15*2/3)</f>
        <v>0</v>
      </c>
      <c r="I23" s="172"/>
      <c r="J23" s="172"/>
      <c r="K23" s="172"/>
      <c r="L23" s="172">
        <f t="shared" ref="L23:L38" si="1">G23-H23</f>
        <v>0</v>
      </c>
      <c r="M23" s="172"/>
      <c r="N23" s="110"/>
      <c r="O23" s="150"/>
      <c r="P23" s="151"/>
    </row>
    <row r="24" spans="1:16" ht="15.75">
      <c r="A24" s="123"/>
      <c r="B24" s="123"/>
      <c r="C24" s="117" t="s">
        <v>19</v>
      </c>
      <c r="D24" s="117"/>
      <c r="E24" s="117"/>
      <c r="F24" s="117"/>
      <c r="G24" s="41">
        <v>0</v>
      </c>
      <c r="H24" s="172">
        <f t="shared" si="0"/>
        <v>0</v>
      </c>
      <c r="I24" s="172"/>
      <c r="J24" s="172"/>
      <c r="K24" s="172"/>
      <c r="L24" s="172">
        <f t="shared" si="1"/>
        <v>0</v>
      </c>
      <c r="M24" s="172"/>
      <c r="N24" s="110"/>
      <c r="O24" s="150"/>
      <c r="P24" s="151"/>
    </row>
    <row r="25" spans="1:16" ht="15.75">
      <c r="A25" s="123"/>
      <c r="B25" s="123"/>
      <c r="C25" s="117" t="s">
        <v>20</v>
      </c>
      <c r="D25" s="117"/>
      <c r="E25" s="117"/>
      <c r="F25" s="117"/>
      <c r="G25" s="41">
        <v>0</v>
      </c>
      <c r="H25" s="172">
        <f t="shared" si="0"/>
        <v>0</v>
      </c>
      <c r="I25" s="172"/>
      <c r="J25" s="172"/>
      <c r="K25" s="172"/>
      <c r="L25" s="172">
        <f t="shared" si="1"/>
        <v>0</v>
      </c>
      <c r="M25" s="172"/>
      <c r="N25" s="110"/>
      <c r="O25" s="150"/>
      <c r="P25" s="151"/>
    </row>
    <row r="26" spans="1:16" ht="15.75">
      <c r="A26" s="123"/>
      <c r="B26" s="123"/>
      <c r="C26" s="117" t="s">
        <v>21</v>
      </c>
      <c r="D26" s="117"/>
      <c r="E26" s="117"/>
      <c r="F26" s="117"/>
      <c r="G26" s="41">
        <v>0</v>
      </c>
      <c r="H26" s="172">
        <f t="shared" si="0"/>
        <v>0</v>
      </c>
      <c r="I26" s="172"/>
      <c r="J26" s="172"/>
      <c r="K26" s="172"/>
      <c r="L26" s="172">
        <f t="shared" si="1"/>
        <v>0</v>
      </c>
      <c r="M26" s="172"/>
      <c r="N26" s="110"/>
      <c r="O26" s="150"/>
      <c r="P26" s="151"/>
    </row>
    <row r="27" spans="1:16" ht="15.75">
      <c r="A27" s="123"/>
      <c r="B27" s="123"/>
      <c r="C27" s="173" t="s">
        <v>91</v>
      </c>
      <c r="D27" s="173"/>
      <c r="E27" s="173"/>
      <c r="F27" s="173"/>
      <c r="G27" s="41">
        <v>1158.77</v>
      </c>
      <c r="H27" s="172">
        <f>G27</f>
        <v>1158.77</v>
      </c>
      <c r="I27" s="172"/>
      <c r="J27" s="172"/>
      <c r="K27" s="172"/>
      <c r="L27" s="172">
        <f t="shared" si="1"/>
        <v>0</v>
      </c>
      <c r="M27" s="172"/>
      <c r="N27" s="110"/>
      <c r="O27" s="150"/>
      <c r="P27" s="151"/>
    </row>
    <row r="28" spans="1:16" ht="15.75">
      <c r="A28" s="123"/>
      <c r="B28" s="123"/>
      <c r="C28" s="117" t="s">
        <v>92</v>
      </c>
      <c r="D28" s="117"/>
      <c r="E28" s="117"/>
      <c r="F28" s="117"/>
      <c r="G28" s="41">
        <v>637.25</v>
      </c>
      <c r="H28" s="172">
        <f>G28</f>
        <v>637.25</v>
      </c>
      <c r="I28" s="172"/>
      <c r="J28" s="172"/>
      <c r="K28" s="172"/>
      <c r="L28" s="172">
        <f t="shared" si="1"/>
        <v>0</v>
      </c>
      <c r="M28" s="172"/>
      <c r="N28" s="110"/>
      <c r="O28" s="150"/>
      <c r="P28" s="151"/>
    </row>
    <row r="29" spans="1:16" ht="15.75">
      <c r="A29" s="123"/>
      <c r="B29" s="123"/>
      <c r="C29" s="117" t="s">
        <v>98</v>
      </c>
      <c r="D29" s="117"/>
      <c r="E29" s="117"/>
      <c r="F29" s="117"/>
      <c r="G29" s="41">
        <v>0</v>
      </c>
      <c r="H29" s="172">
        <f>G29</f>
        <v>0</v>
      </c>
      <c r="I29" s="172"/>
      <c r="J29" s="172"/>
      <c r="K29" s="172"/>
      <c r="L29" s="172">
        <f t="shared" si="1"/>
        <v>0</v>
      </c>
      <c r="M29" s="172"/>
      <c r="N29" s="110"/>
      <c r="O29" s="150"/>
      <c r="P29" s="151"/>
    </row>
    <row r="30" spans="1:16" ht="15.75">
      <c r="A30" s="123"/>
      <c r="B30" s="123"/>
      <c r="C30" s="117" t="s">
        <v>22</v>
      </c>
      <c r="D30" s="117"/>
      <c r="E30" s="117"/>
      <c r="F30" s="117"/>
      <c r="G30" s="41">
        <v>0</v>
      </c>
      <c r="H30" s="172">
        <f>G30</f>
        <v>0</v>
      </c>
      <c r="I30" s="172"/>
      <c r="J30" s="172"/>
      <c r="K30" s="172"/>
      <c r="L30" s="172">
        <f t="shared" si="1"/>
        <v>0</v>
      </c>
      <c r="M30" s="172"/>
      <c r="N30" s="110"/>
      <c r="O30" s="150"/>
      <c r="P30" s="151"/>
    </row>
    <row r="31" spans="1:16" ht="15.75">
      <c r="A31" s="123"/>
      <c r="B31" s="123"/>
      <c r="C31" s="117" t="s">
        <v>23</v>
      </c>
      <c r="D31" s="117"/>
      <c r="E31" s="117"/>
      <c r="F31" s="117"/>
      <c r="G31" s="41">
        <v>0</v>
      </c>
      <c r="H31" s="172">
        <f t="shared" si="0"/>
        <v>0</v>
      </c>
      <c r="I31" s="172"/>
      <c r="J31" s="172"/>
      <c r="K31" s="172"/>
      <c r="L31" s="172">
        <f t="shared" si="1"/>
        <v>0</v>
      </c>
      <c r="M31" s="172"/>
      <c r="N31" s="110"/>
      <c r="O31" s="150"/>
      <c r="P31" s="151"/>
    </row>
    <row r="32" spans="1:16" ht="15.75">
      <c r="A32" s="123"/>
      <c r="B32" s="123"/>
      <c r="C32" s="117" t="s">
        <v>24</v>
      </c>
      <c r="D32" s="117"/>
      <c r="E32" s="117"/>
      <c r="F32" s="117"/>
      <c r="G32" s="41">
        <v>21987.5</v>
      </c>
      <c r="H32" s="172">
        <f t="shared" si="0"/>
        <v>18677.553763440857</v>
      </c>
      <c r="I32" s="172"/>
      <c r="J32" s="172"/>
      <c r="K32" s="172"/>
      <c r="L32" s="172">
        <f t="shared" si="1"/>
        <v>3309.9462365591426</v>
      </c>
      <c r="M32" s="172"/>
      <c r="N32" s="110"/>
      <c r="O32" s="150"/>
      <c r="P32" s="151"/>
    </row>
    <row r="33" spans="1:18" ht="15.75">
      <c r="A33" s="123"/>
      <c r="B33" s="123"/>
      <c r="C33" s="117" t="s">
        <v>25</v>
      </c>
      <c r="D33" s="117"/>
      <c r="E33" s="117"/>
      <c r="F33" s="117"/>
      <c r="G33" s="41">
        <v>11457.67</v>
      </c>
      <c r="H33" s="172">
        <f t="shared" si="0"/>
        <v>9732.8594623655918</v>
      </c>
      <c r="I33" s="172"/>
      <c r="J33" s="172"/>
      <c r="K33" s="172"/>
      <c r="L33" s="172">
        <f t="shared" si="1"/>
        <v>1724.8105376344083</v>
      </c>
      <c r="M33" s="172"/>
      <c r="N33" s="110"/>
      <c r="O33" s="150"/>
      <c r="P33" s="151"/>
    </row>
    <row r="34" spans="1:18" ht="15.75">
      <c r="A34" s="123"/>
      <c r="B34" s="123"/>
      <c r="C34" s="117" t="s">
        <v>26</v>
      </c>
      <c r="D34" s="117"/>
      <c r="E34" s="117"/>
      <c r="F34" s="117"/>
      <c r="G34" s="41">
        <v>0</v>
      </c>
      <c r="H34" s="172">
        <f t="shared" si="0"/>
        <v>0</v>
      </c>
      <c r="I34" s="172"/>
      <c r="J34" s="172"/>
      <c r="K34" s="172"/>
      <c r="L34" s="172">
        <f t="shared" si="1"/>
        <v>0</v>
      </c>
      <c r="M34" s="172"/>
      <c r="N34" s="110"/>
      <c r="O34" s="150"/>
      <c r="P34" s="151"/>
    </row>
    <row r="35" spans="1:18" ht="15.75">
      <c r="A35" s="123"/>
      <c r="B35" s="123"/>
      <c r="C35" s="117" t="s">
        <v>27</v>
      </c>
      <c r="D35" s="117"/>
      <c r="E35" s="117"/>
      <c r="F35" s="117"/>
      <c r="G35" s="41">
        <v>0</v>
      </c>
      <c r="H35" s="172">
        <f t="shared" si="0"/>
        <v>0</v>
      </c>
      <c r="I35" s="172"/>
      <c r="J35" s="172"/>
      <c r="K35" s="172"/>
      <c r="L35" s="172">
        <f t="shared" si="1"/>
        <v>0</v>
      </c>
      <c r="M35" s="172"/>
      <c r="N35" s="110"/>
      <c r="O35" s="150"/>
      <c r="P35" s="151"/>
    </row>
    <row r="36" spans="1:18" ht="15.75">
      <c r="A36" s="123"/>
      <c r="B36" s="123"/>
      <c r="C36" s="117" t="s">
        <v>28</v>
      </c>
      <c r="D36" s="117"/>
      <c r="E36" s="117"/>
      <c r="F36" s="117"/>
      <c r="G36" s="41">
        <v>0</v>
      </c>
      <c r="H36" s="172">
        <f t="shared" si="0"/>
        <v>0</v>
      </c>
      <c r="I36" s="172"/>
      <c r="J36" s="172"/>
      <c r="K36" s="172"/>
      <c r="L36" s="172">
        <f t="shared" si="1"/>
        <v>0</v>
      </c>
      <c r="M36" s="172"/>
      <c r="N36" s="110"/>
      <c r="O36" s="150"/>
      <c r="P36" s="151"/>
      <c r="R36" s="7"/>
    </row>
    <row r="37" spans="1:18" ht="15.75">
      <c r="A37" s="123"/>
      <c r="B37" s="123"/>
      <c r="C37" s="117" t="s">
        <v>51</v>
      </c>
      <c r="D37" s="117"/>
      <c r="E37" s="117"/>
      <c r="F37" s="117"/>
      <c r="G37" s="41">
        <v>8138.89</v>
      </c>
      <c r="H37" s="172">
        <f t="shared" si="0"/>
        <v>6913.680752688173</v>
      </c>
      <c r="I37" s="172"/>
      <c r="J37" s="172"/>
      <c r="K37" s="172"/>
      <c r="L37" s="172">
        <f t="shared" si="1"/>
        <v>1225.2092473118273</v>
      </c>
      <c r="M37" s="172"/>
      <c r="N37" s="110"/>
      <c r="O37" s="150"/>
      <c r="P37" s="151"/>
    </row>
    <row r="38" spans="1:18" ht="15.75">
      <c r="A38" s="123"/>
      <c r="B38" s="123"/>
      <c r="C38" s="117" t="s">
        <v>95</v>
      </c>
      <c r="D38" s="117"/>
      <c r="E38" s="117"/>
      <c r="F38" s="117"/>
      <c r="G38" s="41">
        <v>0</v>
      </c>
      <c r="H38" s="172">
        <f t="shared" si="0"/>
        <v>0</v>
      </c>
      <c r="I38" s="172"/>
      <c r="J38" s="172"/>
      <c r="K38" s="172"/>
      <c r="L38" s="172">
        <f t="shared" si="1"/>
        <v>0</v>
      </c>
      <c r="M38" s="172"/>
      <c r="N38" s="110"/>
      <c r="O38" s="150"/>
      <c r="P38" s="151"/>
    </row>
    <row r="39" spans="1:18" ht="18.75">
      <c r="A39" s="119" t="s">
        <v>33</v>
      </c>
      <c r="B39" s="119"/>
      <c r="C39" s="120"/>
      <c r="D39" s="120"/>
      <c r="E39" s="120"/>
      <c r="F39" s="120"/>
      <c r="G39" s="41">
        <f>SUM(G22:G38)</f>
        <v>43380.08</v>
      </c>
      <c r="H39" s="172">
        <f>SUM(H22:K38)</f>
        <v>37120.113978494621</v>
      </c>
      <c r="I39" s="120"/>
      <c r="J39" s="120"/>
      <c r="K39" s="120"/>
      <c r="L39" s="223">
        <f>G39-H39</f>
        <v>6259.9660215053809</v>
      </c>
      <c r="M39" s="223"/>
      <c r="N39" s="13">
        <v>1</v>
      </c>
      <c r="O39" s="145"/>
      <c r="P39" s="146"/>
    </row>
    <row r="40" spans="1:18" ht="15.75">
      <c r="A40" s="107" t="s">
        <v>39</v>
      </c>
      <c r="B40" s="107"/>
      <c r="C40" s="107"/>
      <c r="D40" s="107"/>
      <c r="E40" s="107"/>
      <c r="F40" s="107"/>
      <c r="G40" s="107"/>
      <c r="H40" s="107"/>
      <c r="I40" s="107"/>
      <c r="J40" s="107"/>
      <c r="K40" s="107"/>
      <c r="L40" s="107"/>
      <c r="M40" s="107"/>
      <c r="N40" s="224"/>
      <c r="O40" s="225"/>
      <c r="P40" s="226"/>
    </row>
    <row r="41" spans="1:18" ht="62.25" customHeight="1">
      <c r="A41" s="114"/>
      <c r="B41" s="114"/>
      <c r="C41" s="125" t="s">
        <v>35</v>
      </c>
      <c r="D41" s="125"/>
      <c r="E41" s="125"/>
      <c r="F41" s="125"/>
      <c r="G41" s="52" t="s">
        <v>36</v>
      </c>
      <c r="H41" s="106" t="s">
        <v>176</v>
      </c>
      <c r="I41" s="106"/>
      <c r="J41" s="106"/>
      <c r="K41" s="106"/>
      <c r="L41" s="106" t="s">
        <v>38</v>
      </c>
      <c r="M41" s="106"/>
      <c r="N41" s="51"/>
      <c r="O41" s="46" t="s">
        <v>55</v>
      </c>
      <c r="P41" s="46" t="s">
        <v>56</v>
      </c>
    </row>
    <row r="42" spans="1:18" ht="15" customHeight="1">
      <c r="A42" s="114" t="s">
        <v>96</v>
      </c>
      <c r="B42" s="114"/>
      <c r="C42" s="173" t="s">
        <v>84</v>
      </c>
      <c r="D42" s="173"/>
      <c r="E42" s="173"/>
      <c r="F42" s="173"/>
      <c r="G42" s="47">
        <v>1879.27</v>
      </c>
      <c r="H42" s="177">
        <f>($G42/$J$13*$J$14)+($G42/$J$13*$J$15/2)</f>
        <v>1503.4159999999999</v>
      </c>
      <c r="I42" s="177"/>
      <c r="J42" s="177"/>
      <c r="K42" s="177"/>
      <c r="L42" s="177">
        <f>G42-H42</f>
        <v>375.85400000000004</v>
      </c>
      <c r="M42" s="177"/>
      <c r="N42" s="110"/>
      <c r="O42" s="348">
        <f>L42+L43</f>
        <v>632.11800000000017</v>
      </c>
      <c r="P42" s="299"/>
    </row>
    <row r="43" spans="1:18" ht="15.75">
      <c r="A43" s="114"/>
      <c r="B43" s="114"/>
      <c r="C43" s="173" t="s">
        <v>83</v>
      </c>
      <c r="D43" s="173"/>
      <c r="E43" s="173"/>
      <c r="F43" s="173"/>
      <c r="G43" s="47">
        <v>1281.32</v>
      </c>
      <c r="H43" s="177">
        <f t="shared" ref="H43:H45" si="2">($G43/$J$13*$J$14)+($G43/$J$13*$J$15/2)</f>
        <v>1025.0559999999998</v>
      </c>
      <c r="I43" s="177"/>
      <c r="J43" s="177"/>
      <c r="K43" s="177"/>
      <c r="L43" s="177">
        <f t="shared" ref="L43:L45" si="3">G43-H43</f>
        <v>256.26400000000012</v>
      </c>
      <c r="M43" s="177"/>
      <c r="N43" s="110"/>
      <c r="O43" s="236"/>
      <c r="P43" s="301"/>
    </row>
    <row r="44" spans="1:18" ht="15.75">
      <c r="A44" s="114"/>
      <c r="B44" s="114"/>
      <c r="C44" s="173" t="s">
        <v>85</v>
      </c>
      <c r="D44" s="173"/>
      <c r="E44" s="173"/>
      <c r="F44" s="173"/>
      <c r="G44" s="47">
        <v>1537.58</v>
      </c>
      <c r="H44" s="177">
        <f t="shared" si="2"/>
        <v>1230.0639999999999</v>
      </c>
      <c r="I44" s="177"/>
      <c r="J44" s="177"/>
      <c r="K44" s="177"/>
      <c r="L44" s="177">
        <f t="shared" si="3"/>
        <v>307.51600000000008</v>
      </c>
      <c r="M44" s="177"/>
      <c r="N44" s="110"/>
      <c r="O44" s="299"/>
      <c r="P44" s="348">
        <f>L44+L45</f>
        <v>478.35800000000017</v>
      </c>
    </row>
    <row r="45" spans="1:18" ht="15.75">
      <c r="A45" s="114"/>
      <c r="B45" s="114"/>
      <c r="C45" s="173" t="s">
        <v>82</v>
      </c>
      <c r="D45" s="173"/>
      <c r="E45" s="173"/>
      <c r="F45" s="173"/>
      <c r="G45" s="47">
        <v>854.21</v>
      </c>
      <c r="H45" s="177">
        <f t="shared" si="2"/>
        <v>683.36799999999994</v>
      </c>
      <c r="I45" s="177"/>
      <c r="J45" s="177"/>
      <c r="K45" s="177"/>
      <c r="L45" s="177">
        <f t="shared" si="3"/>
        <v>170.8420000000001</v>
      </c>
      <c r="M45" s="177"/>
      <c r="N45" s="110"/>
      <c r="O45" s="301"/>
      <c r="P45" s="236"/>
    </row>
    <row r="46" spans="1:18" ht="18.75">
      <c r="A46" s="119" t="s">
        <v>33</v>
      </c>
      <c r="B46" s="119"/>
      <c r="C46" s="180"/>
      <c r="D46" s="180"/>
      <c r="E46" s="180"/>
      <c r="F46" s="180"/>
      <c r="G46" s="47"/>
      <c r="H46" s="177"/>
      <c r="I46" s="177"/>
      <c r="J46" s="177"/>
      <c r="K46" s="177"/>
      <c r="L46" s="179">
        <f>SUM(L42:M45)</f>
        <v>1110.4760000000003</v>
      </c>
      <c r="M46" s="179"/>
      <c r="N46" s="13">
        <v>2</v>
      </c>
      <c r="O46" s="148"/>
      <c r="P46" s="149"/>
    </row>
    <row r="47" spans="1:18" ht="15.75">
      <c r="A47" s="107" t="s">
        <v>44</v>
      </c>
      <c r="B47" s="107"/>
      <c r="C47" s="107"/>
      <c r="D47" s="107"/>
      <c r="E47" s="107"/>
      <c r="F47" s="107"/>
      <c r="G47" s="107"/>
      <c r="H47" s="107"/>
      <c r="I47" s="107"/>
      <c r="J47" s="107"/>
      <c r="K47" s="107"/>
      <c r="L47" s="107"/>
      <c r="M47" s="107"/>
      <c r="N47" s="200"/>
      <c r="O47" s="201"/>
      <c r="P47" s="202"/>
    </row>
    <row r="48" spans="1:18" ht="15" customHeight="1">
      <c r="A48" s="106" t="s">
        <v>45</v>
      </c>
      <c r="B48" s="106"/>
      <c r="C48" s="125" t="s">
        <v>46</v>
      </c>
      <c r="D48" s="125"/>
      <c r="E48" s="125"/>
      <c r="F48" s="125"/>
      <c r="G48" s="106" t="s">
        <v>47</v>
      </c>
      <c r="H48" s="106" t="s">
        <v>59</v>
      </c>
      <c r="I48" s="106"/>
      <c r="J48" s="106" t="s">
        <v>97</v>
      </c>
      <c r="K48" s="106"/>
      <c r="L48" s="106" t="s">
        <v>48</v>
      </c>
      <c r="M48" s="106"/>
      <c r="N48" s="193"/>
      <c r="O48" s="143"/>
      <c r="P48" s="144"/>
    </row>
    <row r="49" spans="1:16" ht="47.25" customHeight="1">
      <c r="A49" s="106"/>
      <c r="B49" s="106"/>
      <c r="C49" s="125"/>
      <c r="D49" s="125"/>
      <c r="E49" s="125"/>
      <c r="F49" s="125"/>
      <c r="G49" s="106"/>
      <c r="H49" s="106"/>
      <c r="I49" s="106"/>
      <c r="J49" s="106"/>
      <c r="K49" s="106"/>
      <c r="L49" s="106"/>
      <c r="M49" s="106"/>
      <c r="N49" s="193"/>
      <c r="O49" s="145"/>
      <c r="P49" s="146"/>
    </row>
    <row r="50" spans="1:16" ht="15.75">
      <c r="A50" s="106"/>
      <c r="B50" s="106"/>
      <c r="C50" s="173" t="s">
        <v>49</v>
      </c>
      <c r="D50" s="173"/>
      <c r="E50" s="173"/>
      <c r="F50" s="173"/>
      <c r="G50" s="49">
        <v>3010.38</v>
      </c>
      <c r="H50" s="177">
        <f>H32-(H44+H45)</f>
        <v>16764.121763440857</v>
      </c>
      <c r="I50" s="177"/>
      <c r="J50" s="177">
        <f>(H50*J16)-D12</f>
        <v>2245.8514217797383</v>
      </c>
      <c r="K50" s="177"/>
      <c r="L50" s="177">
        <f>IF(J50&lt;=0,G50,G50-J50)</f>
        <v>764.52857822026181</v>
      </c>
      <c r="M50" s="177"/>
      <c r="N50" s="110"/>
      <c r="O50" s="143"/>
      <c r="P50" s="144"/>
    </row>
    <row r="51" spans="1:16" ht="15.75">
      <c r="A51" s="106"/>
      <c r="B51" s="106"/>
      <c r="C51" s="173" t="s">
        <v>50</v>
      </c>
      <c r="D51" s="173"/>
      <c r="E51" s="173"/>
      <c r="F51" s="173"/>
      <c r="G51" s="49">
        <v>213.81</v>
      </c>
      <c r="H51" s="177"/>
      <c r="I51" s="177"/>
      <c r="J51" s="177">
        <f>G51</f>
        <v>213.81</v>
      </c>
      <c r="K51" s="177"/>
      <c r="L51" s="177">
        <f>G51-J51</f>
        <v>0</v>
      </c>
      <c r="M51" s="177"/>
      <c r="N51" s="110"/>
      <c r="O51" s="150"/>
      <c r="P51" s="151"/>
    </row>
    <row r="52" spans="1:16" ht="18.75">
      <c r="A52" s="119" t="s">
        <v>33</v>
      </c>
      <c r="B52" s="119"/>
      <c r="C52" s="257"/>
      <c r="D52" s="257"/>
      <c r="E52" s="257"/>
      <c r="F52" s="257"/>
      <c r="G52" s="49"/>
      <c r="H52" s="177"/>
      <c r="I52" s="177"/>
      <c r="J52" s="177"/>
      <c r="K52" s="177"/>
      <c r="L52" s="179">
        <f>SUM(L50+L51)</f>
        <v>764.52857822026181</v>
      </c>
      <c r="M52" s="179"/>
      <c r="N52" s="13">
        <v>3</v>
      </c>
      <c r="O52" s="150"/>
      <c r="P52" s="151"/>
    </row>
    <row r="53" spans="1:16" ht="18.75" customHeight="1">
      <c r="A53" s="107" t="s">
        <v>103</v>
      </c>
      <c r="B53" s="107"/>
      <c r="C53" s="107"/>
      <c r="D53" s="107"/>
      <c r="E53" s="107"/>
      <c r="F53" s="107"/>
      <c r="G53" s="107"/>
      <c r="H53" s="107"/>
      <c r="I53" s="107"/>
      <c r="J53" s="107"/>
      <c r="K53" s="107"/>
      <c r="L53" s="107"/>
      <c r="M53" s="107"/>
      <c r="N53" s="39"/>
      <c r="O53" s="150"/>
      <c r="P53" s="151"/>
    </row>
    <row r="54" spans="1:16" ht="14.45" customHeight="1">
      <c r="A54" s="123" t="s">
        <v>94</v>
      </c>
      <c r="B54" s="123"/>
      <c r="C54" s="194" t="s">
        <v>54</v>
      </c>
      <c r="D54" s="195"/>
      <c r="E54" s="195"/>
      <c r="F54" s="195"/>
      <c r="G54" s="126">
        <f>L39-L52</f>
        <v>5495.4374432851191</v>
      </c>
      <c r="H54" s="126"/>
      <c r="I54" s="126"/>
      <c r="J54" s="126"/>
      <c r="K54" s="126"/>
      <c r="L54" s="126"/>
      <c r="M54" s="126"/>
      <c r="N54" s="108"/>
      <c r="O54" s="150"/>
      <c r="P54" s="151"/>
    </row>
    <row r="55" spans="1:16" ht="14.45" customHeight="1">
      <c r="A55" s="123"/>
      <c r="B55" s="123"/>
      <c r="C55" s="195"/>
      <c r="D55" s="195"/>
      <c r="E55" s="195"/>
      <c r="F55" s="195"/>
      <c r="G55" s="126"/>
      <c r="H55" s="126"/>
      <c r="I55" s="126"/>
      <c r="J55" s="126"/>
      <c r="K55" s="126"/>
      <c r="L55" s="126"/>
      <c r="M55" s="126"/>
      <c r="N55" s="108"/>
      <c r="O55" s="145"/>
      <c r="P55" s="146"/>
    </row>
    <row r="58" spans="1:16" ht="111.75" customHeight="1">
      <c r="A58" s="100" t="s">
        <v>177</v>
      </c>
      <c r="B58" s="100"/>
      <c r="C58" s="100"/>
      <c r="D58" s="100"/>
      <c r="E58" s="100"/>
      <c r="F58" s="100"/>
      <c r="G58" s="100"/>
      <c r="H58" s="100"/>
      <c r="I58" s="100"/>
      <c r="J58" s="100"/>
      <c r="K58" s="100"/>
      <c r="L58" s="100"/>
      <c r="M58" s="100"/>
      <c r="N58" s="100"/>
      <c r="O58" s="100"/>
      <c r="P58" s="100"/>
    </row>
    <row r="59" spans="1:16" ht="9.75" customHeight="1">
      <c r="A59" s="101"/>
      <c r="B59" s="101"/>
      <c r="C59" s="101"/>
      <c r="D59" s="101"/>
      <c r="E59" s="101"/>
      <c r="F59" s="101"/>
      <c r="G59" s="101"/>
      <c r="H59" s="101"/>
      <c r="I59" s="101"/>
      <c r="J59" s="101"/>
      <c r="K59" s="101"/>
      <c r="L59" s="101"/>
      <c r="M59" s="101"/>
      <c r="N59" s="101"/>
      <c r="O59" s="101"/>
      <c r="P59" s="101"/>
    </row>
    <row r="60" spans="1:16" ht="45.75" customHeight="1">
      <c r="A60" s="104" t="s">
        <v>178</v>
      </c>
      <c r="B60" s="104"/>
      <c r="C60" s="104"/>
      <c r="D60" s="104"/>
      <c r="E60" s="104"/>
      <c r="F60" s="104"/>
      <c r="G60" s="104"/>
      <c r="H60" s="104"/>
      <c r="I60" s="104"/>
      <c r="J60" s="105" t="s">
        <v>179</v>
      </c>
      <c r="K60" s="105"/>
      <c r="L60" s="105"/>
      <c r="M60" s="105"/>
      <c r="N60" s="105"/>
      <c r="O60" s="105"/>
      <c r="P60" s="105"/>
    </row>
    <row r="61" spans="1:16" ht="31.5" customHeight="1">
      <c r="A61" s="166" t="s">
        <v>180</v>
      </c>
      <c r="B61" s="166"/>
      <c r="C61" s="166"/>
      <c r="D61" s="102"/>
      <c r="E61" s="102"/>
      <c r="F61" s="102"/>
      <c r="G61" s="102"/>
      <c r="H61" s="102"/>
      <c r="I61" s="102"/>
      <c r="J61" s="166" t="s">
        <v>180</v>
      </c>
      <c r="K61" s="166"/>
      <c r="L61" s="166"/>
      <c r="M61" s="102"/>
      <c r="N61" s="102"/>
      <c r="O61" s="102"/>
      <c r="P61" s="102"/>
    </row>
    <row r="62" spans="1:16" ht="31.5" customHeight="1">
      <c r="A62" s="166" t="s">
        <v>181</v>
      </c>
      <c r="B62" s="166"/>
      <c r="C62" s="166"/>
      <c r="D62" s="102"/>
      <c r="E62" s="102"/>
      <c r="F62" s="102"/>
      <c r="G62" s="102"/>
      <c r="H62" s="102"/>
      <c r="I62" s="102"/>
      <c r="J62" s="166" t="s">
        <v>181</v>
      </c>
      <c r="K62" s="166"/>
      <c r="L62" s="166"/>
      <c r="M62" s="102"/>
      <c r="N62" s="102"/>
      <c r="O62" s="102"/>
      <c r="P62" s="102"/>
    </row>
    <row r="63" spans="1:16" ht="90.75" customHeight="1">
      <c r="A63" s="166" t="s">
        <v>182</v>
      </c>
      <c r="B63" s="166"/>
      <c r="C63" s="166"/>
      <c r="D63" s="102"/>
      <c r="E63" s="102"/>
      <c r="F63" s="102"/>
      <c r="G63" s="102"/>
      <c r="H63" s="102"/>
      <c r="I63" s="102"/>
      <c r="J63" s="166" t="s">
        <v>182</v>
      </c>
      <c r="K63" s="166"/>
      <c r="L63" s="166"/>
      <c r="M63" s="102"/>
      <c r="N63" s="102"/>
      <c r="O63" s="102"/>
      <c r="P63" s="102"/>
    </row>
    <row r="64" spans="1:16" ht="30">
      <c r="A64" s="244"/>
      <c r="B64" s="244"/>
      <c r="C64" s="244"/>
      <c r="D64" s="84"/>
      <c r="E64" s="86"/>
      <c r="F64" s="245"/>
      <c r="G64" s="245"/>
      <c r="H64" s="245"/>
      <c r="I64" s="84"/>
      <c r="J64" s="32"/>
      <c r="K64" s="32"/>
      <c r="L64" s="32"/>
      <c r="M64" s="32"/>
      <c r="N64" s="32"/>
      <c r="O64" s="32"/>
    </row>
    <row r="65" spans="1:15">
      <c r="A65" s="32"/>
      <c r="B65" s="32"/>
      <c r="C65" s="32"/>
      <c r="D65" s="32"/>
      <c r="E65" s="32"/>
      <c r="F65" s="32"/>
      <c r="G65" s="32"/>
      <c r="H65" s="32"/>
      <c r="I65" s="32"/>
      <c r="J65" s="32"/>
      <c r="K65" s="32"/>
      <c r="L65" s="32"/>
      <c r="M65" s="32"/>
      <c r="N65" s="32"/>
      <c r="O65" s="32"/>
    </row>
  </sheetData>
  <mergeCells count="198">
    <mergeCell ref="R1:S1"/>
    <mergeCell ref="A2:P2"/>
    <mergeCell ref="A1:P1"/>
    <mergeCell ref="A53:M53"/>
    <mergeCell ref="A7:C7"/>
    <mergeCell ref="D7:F7"/>
    <mergeCell ref="G7:I7"/>
    <mergeCell ref="J7:M7"/>
    <mergeCell ref="A8:C8"/>
    <mergeCell ref="D8:F8"/>
    <mergeCell ref="G8:I8"/>
    <mergeCell ref="J8:M8"/>
    <mergeCell ref="A4:P4"/>
    <mergeCell ref="A5:M5"/>
    <mergeCell ref="N5:N17"/>
    <mergeCell ref="O5:P5"/>
    <mergeCell ref="A6:C6"/>
    <mergeCell ref="D6:F6"/>
    <mergeCell ref="G6:I6"/>
    <mergeCell ref="J6:M6"/>
    <mergeCell ref="O6:P17"/>
    <mergeCell ref="A11:C11"/>
    <mergeCell ref="D11:F11"/>
    <mergeCell ref="G11:I11"/>
    <mergeCell ref="J11:M11"/>
    <mergeCell ref="A12:C12"/>
    <mergeCell ref="D12:F12"/>
    <mergeCell ref="G12:I12"/>
    <mergeCell ref="J12:M12"/>
    <mergeCell ref="A9:C9"/>
    <mergeCell ref="D9:F9"/>
    <mergeCell ref="G9:I9"/>
    <mergeCell ref="J9:M9"/>
    <mergeCell ref="A10:C10"/>
    <mergeCell ref="D10:F10"/>
    <mergeCell ref="G10:I10"/>
    <mergeCell ref="J10:M10"/>
    <mergeCell ref="A15:C15"/>
    <mergeCell ref="D15:F15"/>
    <mergeCell ref="G15:I15"/>
    <mergeCell ref="J15:M15"/>
    <mergeCell ref="A16:C16"/>
    <mergeCell ref="D16:F16"/>
    <mergeCell ref="G16:I16"/>
    <mergeCell ref="J16:M16"/>
    <mergeCell ref="A13:C13"/>
    <mergeCell ref="D13:F13"/>
    <mergeCell ref="G13:I13"/>
    <mergeCell ref="J13:M13"/>
    <mergeCell ref="A14:C14"/>
    <mergeCell ref="D14:F14"/>
    <mergeCell ref="G14:I14"/>
    <mergeCell ref="J14:M14"/>
    <mergeCell ref="A17:C17"/>
    <mergeCell ref="D17:M17"/>
    <mergeCell ref="A18:M18"/>
    <mergeCell ref="O18:P18"/>
    <mergeCell ref="A19:B21"/>
    <mergeCell ref="C19:F21"/>
    <mergeCell ref="G19:G21"/>
    <mergeCell ref="H19:K21"/>
    <mergeCell ref="L19:M21"/>
    <mergeCell ref="N19:N21"/>
    <mergeCell ref="C24:F24"/>
    <mergeCell ref="H24:K24"/>
    <mergeCell ref="L24:M24"/>
    <mergeCell ref="C25:F25"/>
    <mergeCell ref="H25:K25"/>
    <mergeCell ref="L25:M25"/>
    <mergeCell ref="O19:P21"/>
    <mergeCell ref="A22:B38"/>
    <mergeCell ref="C22:F22"/>
    <mergeCell ref="H22:K22"/>
    <mergeCell ref="L22:M22"/>
    <mergeCell ref="N22:N38"/>
    <mergeCell ref="O22:P39"/>
    <mergeCell ref="C23:F23"/>
    <mergeCell ref="H23:K23"/>
    <mergeCell ref="L23:M23"/>
    <mergeCell ref="C28:F28"/>
    <mergeCell ref="H28:K28"/>
    <mergeCell ref="L28:M28"/>
    <mergeCell ref="C29:F29"/>
    <mergeCell ref="H29:K29"/>
    <mergeCell ref="L29:M29"/>
    <mergeCell ref="C26:F26"/>
    <mergeCell ref="H26:K26"/>
    <mergeCell ref="C34:F34"/>
    <mergeCell ref="H34:K34"/>
    <mergeCell ref="L34:M34"/>
    <mergeCell ref="C35:F35"/>
    <mergeCell ref="H35:K35"/>
    <mergeCell ref="L35:M35"/>
    <mergeCell ref="L26:M26"/>
    <mergeCell ref="C27:F27"/>
    <mergeCell ref="H27:K27"/>
    <mergeCell ref="L27:M27"/>
    <mergeCell ref="C32:F32"/>
    <mergeCell ref="H32:K32"/>
    <mergeCell ref="L32:M32"/>
    <mergeCell ref="C33:F33"/>
    <mergeCell ref="H33:K33"/>
    <mergeCell ref="L33:M33"/>
    <mergeCell ref="C30:F30"/>
    <mergeCell ref="H30:K30"/>
    <mergeCell ref="L30:M30"/>
    <mergeCell ref="C31:F31"/>
    <mergeCell ref="H31:K31"/>
    <mergeCell ref="L31:M31"/>
    <mergeCell ref="C36:F36"/>
    <mergeCell ref="H36:K36"/>
    <mergeCell ref="L36:M36"/>
    <mergeCell ref="C37:F37"/>
    <mergeCell ref="H37:K37"/>
    <mergeCell ref="L37:M37"/>
    <mergeCell ref="C38:F38"/>
    <mergeCell ref="H38:K38"/>
    <mergeCell ref="L38:M38"/>
    <mergeCell ref="A39:B39"/>
    <mergeCell ref="C39:F39"/>
    <mergeCell ref="H39:K39"/>
    <mergeCell ref="L39:M39"/>
    <mergeCell ref="A40:M40"/>
    <mergeCell ref="N40:P40"/>
    <mergeCell ref="A41:B41"/>
    <mergeCell ref="C41:F41"/>
    <mergeCell ref="H41:K41"/>
    <mergeCell ref="L41:M41"/>
    <mergeCell ref="H44:K44"/>
    <mergeCell ref="L44:M44"/>
    <mergeCell ref="O46:P46"/>
    <mergeCell ref="A47:M47"/>
    <mergeCell ref="N47:P47"/>
    <mergeCell ref="N44:N45"/>
    <mergeCell ref="P44:P45"/>
    <mergeCell ref="C45:F45"/>
    <mergeCell ref="H45:K45"/>
    <mergeCell ref="L45:M45"/>
    <mergeCell ref="A42:B45"/>
    <mergeCell ref="C42:F42"/>
    <mergeCell ref="H42:K42"/>
    <mergeCell ref="L42:M42"/>
    <mergeCell ref="N42:N43"/>
    <mergeCell ref="O42:O43"/>
    <mergeCell ref="C43:F43"/>
    <mergeCell ref="H43:K43"/>
    <mergeCell ref="L43:M43"/>
    <mergeCell ref="C44:F44"/>
    <mergeCell ref="L50:M50"/>
    <mergeCell ref="N50:N51"/>
    <mergeCell ref="O50:P55"/>
    <mergeCell ref="C51:F51"/>
    <mergeCell ref="H51:I51"/>
    <mergeCell ref="J51:K51"/>
    <mergeCell ref="A46:B46"/>
    <mergeCell ref="C46:F46"/>
    <mergeCell ref="H46:K46"/>
    <mergeCell ref="L46:M46"/>
    <mergeCell ref="A64:C64"/>
    <mergeCell ref="F64:H64"/>
    <mergeCell ref="O44:O45"/>
    <mergeCell ref="P42:P43"/>
    <mergeCell ref="N54:N55"/>
    <mergeCell ref="L51:M51"/>
    <mergeCell ref="A52:B52"/>
    <mergeCell ref="C52:F52"/>
    <mergeCell ref="H52:K52"/>
    <mergeCell ref="L52:M52"/>
    <mergeCell ref="A54:B55"/>
    <mergeCell ref="C54:F55"/>
    <mergeCell ref="A48:B51"/>
    <mergeCell ref="C48:F49"/>
    <mergeCell ref="G48:G49"/>
    <mergeCell ref="H48:I49"/>
    <mergeCell ref="J48:K49"/>
    <mergeCell ref="L48:M49"/>
    <mergeCell ref="N48:N49"/>
    <mergeCell ref="G54:M55"/>
    <mergeCell ref="O48:P49"/>
    <mergeCell ref="C50:F50"/>
    <mergeCell ref="H50:I50"/>
    <mergeCell ref="J50:K50"/>
    <mergeCell ref="A63:C63"/>
    <mergeCell ref="D63:I63"/>
    <mergeCell ref="J63:L63"/>
    <mergeCell ref="M63:P63"/>
    <mergeCell ref="A58:P58"/>
    <mergeCell ref="A59:P59"/>
    <mergeCell ref="A60:I60"/>
    <mergeCell ref="J60:P60"/>
    <mergeCell ref="A61:C61"/>
    <mergeCell ref="D61:I61"/>
    <mergeCell ref="J61:L61"/>
    <mergeCell ref="M61:P61"/>
    <mergeCell ref="A62:C62"/>
    <mergeCell ref="D62:I62"/>
    <mergeCell ref="J62:L62"/>
    <mergeCell ref="M62:P62"/>
  </mergeCells>
  <hyperlinks>
    <hyperlink ref="R1:S1" location="İÇİNDEKİLER!A1" display="İÇİNDEKİLER" xr:uid="{00000000-0004-0000-1100-000000000000}"/>
  </hyperlinks>
  <pageMargins left="0.70866141732283472" right="0.70866141732283472" top="0.74803149606299213" bottom="0.74803149606299213" header="0.31496062992125984" footer="0.31496062992125984"/>
  <pageSetup paperSize="9" scale="52" orientation="portrait" r:id="rId1"/>
  <colBreaks count="1" manualBreakCount="1">
    <brk id="16"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A64"/>
  <sheetViews>
    <sheetView zoomScaleNormal="100" workbookViewId="0">
      <selection activeCell="O19" sqref="O19:S21"/>
    </sheetView>
  </sheetViews>
  <sheetFormatPr defaultColWidth="9.140625" defaultRowHeight="15"/>
  <cols>
    <col min="5" max="5" width="8.140625" customWidth="1"/>
    <col min="6" max="6" width="6.140625" customWidth="1"/>
    <col min="7" max="7" width="13.85546875" customWidth="1"/>
    <col min="13" max="13" width="5.7109375" customWidth="1"/>
    <col min="14" max="14" width="6.85546875" customWidth="1"/>
    <col min="15" max="15" width="11.140625" customWidth="1"/>
    <col min="16" max="16" width="11.7109375" customWidth="1"/>
    <col min="17" max="17" width="13.7109375" customWidth="1"/>
    <col min="18" max="18" width="14.42578125" customWidth="1"/>
    <col min="19" max="19" width="5.28515625" customWidth="1"/>
    <col min="21" max="21" width="10.140625" customWidth="1"/>
    <col min="22" max="22" width="9.85546875" customWidth="1"/>
  </cols>
  <sheetData>
    <row r="1" spans="1:27" ht="41.25" customHeight="1">
      <c r="A1" s="362" t="s">
        <v>145</v>
      </c>
      <c r="B1" s="363"/>
      <c r="C1" s="363"/>
      <c r="D1" s="363"/>
      <c r="E1" s="363"/>
      <c r="F1" s="363"/>
      <c r="G1" s="363"/>
      <c r="H1" s="363"/>
      <c r="I1" s="363"/>
      <c r="J1" s="363"/>
      <c r="K1" s="363"/>
      <c r="L1" s="363"/>
      <c r="M1" s="363"/>
      <c r="N1" s="363"/>
      <c r="O1" s="363"/>
      <c r="P1" s="363"/>
      <c r="Q1" s="363"/>
      <c r="R1" s="363"/>
      <c r="S1" s="364"/>
      <c r="T1" s="40"/>
      <c r="U1" s="136" t="s">
        <v>166</v>
      </c>
      <c r="V1" s="136"/>
      <c r="W1" s="40"/>
      <c r="X1" s="40"/>
      <c r="Y1" s="40"/>
      <c r="Z1" s="40"/>
      <c r="AA1" s="40"/>
    </row>
    <row r="2" spans="1:27" ht="24" thickBot="1">
      <c r="A2" s="213" t="s">
        <v>164</v>
      </c>
      <c r="B2" s="214"/>
      <c r="C2" s="214"/>
      <c r="D2" s="214"/>
      <c r="E2" s="214"/>
      <c r="F2" s="214"/>
      <c r="G2" s="214"/>
      <c r="H2" s="214"/>
      <c r="I2" s="214"/>
      <c r="J2" s="214"/>
      <c r="K2" s="214"/>
      <c r="L2" s="214"/>
      <c r="M2" s="214"/>
      <c r="N2" s="214"/>
      <c r="O2" s="214"/>
      <c r="P2" s="214"/>
      <c r="Q2" s="214"/>
      <c r="R2" s="214"/>
      <c r="S2" s="215"/>
      <c r="T2" s="40"/>
      <c r="U2" s="40"/>
      <c r="V2" s="40"/>
      <c r="W2" s="40"/>
      <c r="X2" s="40"/>
      <c r="Y2" s="40"/>
      <c r="Z2" s="40"/>
      <c r="AA2" s="40"/>
    </row>
    <row r="3" spans="1:27" ht="23.25">
      <c r="A3" s="62"/>
      <c r="B3" s="62"/>
      <c r="C3" s="62"/>
      <c r="D3" s="62"/>
      <c r="E3" s="62"/>
      <c r="F3" s="62"/>
      <c r="G3" s="62"/>
      <c r="H3" s="62"/>
      <c r="I3" s="62"/>
      <c r="J3" s="62"/>
      <c r="K3" s="62"/>
      <c r="L3" s="62"/>
      <c r="M3" s="62"/>
      <c r="N3" s="62"/>
      <c r="O3" s="62"/>
      <c r="P3" s="62"/>
      <c r="Q3" s="62"/>
      <c r="R3" s="62"/>
      <c r="S3" s="62"/>
      <c r="T3" s="40"/>
      <c r="U3" s="40"/>
      <c r="V3" s="40"/>
      <c r="W3" s="40"/>
      <c r="X3" s="40"/>
      <c r="Y3" s="40"/>
      <c r="Z3" s="40"/>
      <c r="AA3" s="40"/>
    </row>
    <row r="4" spans="1:27" ht="28.5" customHeight="1">
      <c r="A4" s="167" t="s">
        <v>0</v>
      </c>
      <c r="B4" s="168"/>
      <c r="C4" s="168"/>
      <c r="D4" s="168"/>
      <c r="E4" s="168"/>
      <c r="F4" s="168"/>
      <c r="G4" s="168"/>
      <c r="H4" s="168"/>
      <c r="I4" s="168"/>
      <c r="J4" s="168"/>
      <c r="K4" s="168"/>
      <c r="L4" s="168"/>
      <c r="M4" s="168"/>
      <c r="N4" s="168"/>
      <c r="O4" s="168"/>
      <c r="P4" s="168"/>
      <c r="Q4" s="168"/>
      <c r="R4" s="168"/>
      <c r="S4" s="169"/>
    </row>
    <row r="5" spans="1:27" ht="15.75">
      <c r="A5" s="107" t="s">
        <v>1</v>
      </c>
      <c r="B5" s="107"/>
      <c r="C5" s="107"/>
      <c r="D5" s="107"/>
      <c r="E5" s="107"/>
      <c r="F5" s="107"/>
      <c r="G5" s="107"/>
      <c r="H5" s="107"/>
      <c r="I5" s="107"/>
      <c r="J5" s="107"/>
      <c r="K5" s="107"/>
      <c r="L5" s="107"/>
      <c r="M5" s="107"/>
      <c r="N5" s="161"/>
      <c r="O5" s="147"/>
      <c r="P5" s="147"/>
      <c r="Q5" s="147"/>
      <c r="R5" s="147"/>
      <c r="S5" s="147"/>
    </row>
    <row r="6" spans="1:27" ht="15" customHeight="1">
      <c r="A6" s="127" t="s">
        <v>2</v>
      </c>
      <c r="B6" s="127"/>
      <c r="C6" s="127"/>
      <c r="D6" s="120"/>
      <c r="E6" s="120"/>
      <c r="F6" s="120"/>
      <c r="G6" s="117" t="s">
        <v>3</v>
      </c>
      <c r="H6" s="117"/>
      <c r="I6" s="117"/>
      <c r="J6" s="120"/>
      <c r="K6" s="120"/>
      <c r="L6" s="120"/>
      <c r="M6" s="120"/>
      <c r="N6" s="161"/>
      <c r="O6" s="150"/>
      <c r="P6" s="242"/>
      <c r="Q6" s="242"/>
      <c r="R6" s="242"/>
      <c r="S6" s="151"/>
    </row>
    <row r="7" spans="1:27" ht="15" customHeight="1">
      <c r="A7" s="117" t="s">
        <v>4</v>
      </c>
      <c r="B7" s="117"/>
      <c r="C7" s="117"/>
      <c r="D7" s="120"/>
      <c r="E7" s="120"/>
      <c r="F7" s="120"/>
      <c r="G7" s="117" t="s">
        <v>3</v>
      </c>
      <c r="H7" s="117"/>
      <c r="I7" s="117"/>
      <c r="J7" s="120"/>
      <c r="K7" s="120"/>
      <c r="L7" s="120"/>
      <c r="M7" s="120"/>
      <c r="N7" s="161"/>
      <c r="O7" s="150"/>
      <c r="P7" s="242"/>
      <c r="Q7" s="242"/>
      <c r="R7" s="242"/>
      <c r="S7" s="151"/>
    </row>
    <row r="8" spans="1:27" ht="15" customHeight="1">
      <c r="A8" s="117" t="s">
        <v>5</v>
      </c>
      <c r="B8" s="117"/>
      <c r="C8" s="117"/>
      <c r="D8" s="120"/>
      <c r="E8" s="120"/>
      <c r="F8" s="120"/>
      <c r="G8" s="117" t="s">
        <v>9</v>
      </c>
      <c r="H8" s="117"/>
      <c r="I8" s="117"/>
      <c r="J8" s="120"/>
      <c r="K8" s="120"/>
      <c r="L8" s="120"/>
      <c r="M8" s="120"/>
      <c r="N8" s="161"/>
      <c r="O8" s="150"/>
      <c r="P8" s="242"/>
      <c r="Q8" s="242"/>
      <c r="R8" s="242"/>
      <c r="S8" s="151"/>
    </row>
    <row r="9" spans="1:27" ht="15" customHeight="1">
      <c r="A9" s="117" t="s">
        <v>6</v>
      </c>
      <c r="B9" s="117"/>
      <c r="C9" s="117"/>
      <c r="D9" s="120"/>
      <c r="E9" s="120"/>
      <c r="F9" s="120"/>
      <c r="G9" s="117" t="s">
        <v>10</v>
      </c>
      <c r="H9" s="117"/>
      <c r="I9" s="117"/>
      <c r="J9" s="120"/>
      <c r="K9" s="120"/>
      <c r="L9" s="120"/>
      <c r="M9" s="120"/>
      <c r="N9" s="161"/>
      <c r="O9" s="150"/>
      <c r="P9" s="242"/>
      <c r="Q9" s="242"/>
      <c r="R9" s="242"/>
      <c r="S9" s="151"/>
    </row>
    <row r="10" spans="1:27" ht="15" customHeight="1">
      <c r="A10" s="117" t="s">
        <v>7</v>
      </c>
      <c r="B10" s="117"/>
      <c r="C10" s="117"/>
      <c r="D10" s="120"/>
      <c r="E10" s="120"/>
      <c r="F10" s="120"/>
      <c r="G10" s="117" t="s">
        <v>11</v>
      </c>
      <c r="H10" s="117"/>
      <c r="I10" s="117"/>
      <c r="J10" s="135">
        <v>45261</v>
      </c>
      <c r="K10" s="120"/>
      <c r="L10" s="120"/>
      <c r="M10" s="120"/>
      <c r="N10" s="161"/>
      <c r="O10" s="150"/>
      <c r="P10" s="242"/>
      <c r="Q10" s="242"/>
      <c r="R10" s="242"/>
      <c r="S10" s="151"/>
    </row>
    <row r="11" spans="1:27" ht="15" customHeight="1">
      <c r="A11" s="117" t="s">
        <v>12</v>
      </c>
      <c r="B11" s="117"/>
      <c r="C11" s="117"/>
      <c r="D11" s="134">
        <v>45279</v>
      </c>
      <c r="E11" s="120"/>
      <c r="F11" s="120"/>
      <c r="G11" s="117" t="s">
        <v>13</v>
      </c>
      <c r="H11" s="117"/>
      <c r="I11" s="117"/>
      <c r="J11" s="120"/>
      <c r="K11" s="120"/>
      <c r="L11" s="120"/>
      <c r="M11" s="120"/>
      <c r="N11" s="161"/>
      <c r="O11" s="150"/>
      <c r="P11" s="242"/>
      <c r="Q11" s="242"/>
      <c r="R11" s="242"/>
      <c r="S11" s="151"/>
    </row>
    <row r="12" spans="1:27" ht="15" customHeight="1">
      <c r="A12" s="117" t="s">
        <v>14</v>
      </c>
      <c r="B12" s="117"/>
      <c r="C12" s="117"/>
      <c r="D12" s="120">
        <v>2280.46</v>
      </c>
      <c r="E12" s="120"/>
      <c r="F12" s="120"/>
      <c r="G12" s="117" t="s">
        <v>40</v>
      </c>
      <c r="H12" s="117"/>
      <c r="I12" s="117"/>
      <c r="J12" s="120">
        <f>G50+D12</f>
        <v>5290.84</v>
      </c>
      <c r="K12" s="120"/>
      <c r="L12" s="120"/>
      <c r="M12" s="120"/>
      <c r="N12" s="161"/>
      <c r="O12" s="150"/>
      <c r="P12" s="242"/>
      <c r="Q12" s="242"/>
      <c r="R12" s="242"/>
      <c r="S12" s="151"/>
    </row>
    <row r="13" spans="1:27" ht="15" customHeight="1">
      <c r="A13" s="117" t="s">
        <v>41</v>
      </c>
      <c r="B13" s="117"/>
      <c r="C13" s="117"/>
      <c r="D13" s="120">
        <v>31</v>
      </c>
      <c r="E13" s="120"/>
      <c r="F13" s="120"/>
      <c r="G13" s="117" t="s">
        <v>42</v>
      </c>
      <c r="H13" s="117"/>
      <c r="I13" s="117"/>
      <c r="J13" s="120">
        <v>30</v>
      </c>
      <c r="K13" s="120"/>
      <c r="L13" s="120"/>
      <c r="M13" s="120"/>
      <c r="N13" s="161"/>
      <c r="O13" s="150"/>
      <c r="P13" s="242"/>
      <c r="Q13" s="242"/>
      <c r="R13" s="242"/>
      <c r="S13" s="151"/>
    </row>
    <row r="14" spans="1:27" ht="15" customHeight="1">
      <c r="A14" s="117" t="s">
        <v>43</v>
      </c>
      <c r="B14" s="117"/>
      <c r="C14" s="117"/>
      <c r="D14" s="120">
        <v>5</v>
      </c>
      <c r="E14" s="120"/>
      <c r="F14" s="120"/>
      <c r="G14" s="117" t="s">
        <v>43</v>
      </c>
      <c r="H14" s="117"/>
      <c r="I14" s="117"/>
      <c r="J14" s="120">
        <f>D14</f>
        <v>5</v>
      </c>
      <c r="K14" s="120"/>
      <c r="L14" s="120"/>
      <c r="M14" s="120"/>
      <c r="N14" s="161"/>
      <c r="O14" s="150"/>
      <c r="P14" s="242"/>
      <c r="Q14" s="242"/>
      <c r="R14" s="242"/>
      <c r="S14" s="151"/>
    </row>
    <row r="15" spans="1:27" ht="15" customHeight="1">
      <c r="A15" s="117" t="s">
        <v>62</v>
      </c>
      <c r="B15" s="117"/>
      <c r="C15" s="117"/>
      <c r="D15" s="120">
        <f>D13-D14</f>
        <v>26</v>
      </c>
      <c r="E15" s="120"/>
      <c r="F15" s="120"/>
      <c r="G15" s="117" t="s">
        <v>62</v>
      </c>
      <c r="H15" s="117"/>
      <c r="I15" s="117"/>
      <c r="J15" s="120">
        <v>26</v>
      </c>
      <c r="K15" s="120"/>
      <c r="L15" s="120"/>
      <c r="M15" s="120"/>
      <c r="N15" s="161"/>
      <c r="O15" s="150"/>
      <c r="P15" s="242"/>
      <c r="Q15" s="242"/>
      <c r="R15" s="242"/>
      <c r="S15" s="151"/>
    </row>
    <row r="16" spans="1:27" ht="15" customHeight="1">
      <c r="A16" s="117" t="s">
        <v>58</v>
      </c>
      <c r="B16" s="117"/>
      <c r="C16" s="117"/>
      <c r="D16" s="120">
        <v>19595.71</v>
      </c>
      <c r="E16" s="120"/>
      <c r="F16" s="120"/>
      <c r="G16" s="117" t="s">
        <v>57</v>
      </c>
      <c r="H16" s="117"/>
      <c r="I16" s="117"/>
      <c r="J16" s="131">
        <f>J12/D16</f>
        <v>0.26999991324631772</v>
      </c>
      <c r="K16" s="131"/>
      <c r="L16" s="131"/>
      <c r="M16" s="131"/>
      <c r="N16" s="161"/>
      <c r="O16" s="150"/>
      <c r="P16" s="242"/>
      <c r="Q16" s="242"/>
      <c r="R16" s="242"/>
      <c r="S16" s="151"/>
    </row>
    <row r="17" spans="1:19" ht="29.25" customHeight="1">
      <c r="A17" s="117" t="s">
        <v>8</v>
      </c>
      <c r="B17" s="117"/>
      <c r="C17" s="117"/>
      <c r="D17" s="120"/>
      <c r="E17" s="120"/>
      <c r="F17" s="120"/>
      <c r="G17" s="120"/>
      <c r="H17" s="120"/>
      <c r="I17" s="120"/>
      <c r="J17" s="120"/>
      <c r="K17" s="120"/>
      <c r="L17" s="120"/>
      <c r="M17" s="120"/>
      <c r="N17" s="161"/>
      <c r="O17" s="145"/>
      <c r="P17" s="243"/>
      <c r="Q17" s="243"/>
      <c r="R17" s="243"/>
      <c r="S17" s="146"/>
    </row>
    <row r="18" spans="1:19" ht="15.75">
      <c r="A18" s="107" t="s">
        <v>15</v>
      </c>
      <c r="B18" s="107"/>
      <c r="C18" s="107"/>
      <c r="D18" s="107"/>
      <c r="E18" s="107"/>
      <c r="F18" s="107"/>
      <c r="G18" s="107"/>
      <c r="H18" s="107"/>
      <c r="I18" s="107"/>
      <c r="J18" s="107"/>
      <c r="K18" s="107"/>
      <c r="L18" s="107"/>
      <c r="M18" s="107"/>
      <c r="N18" s="12"/>
      <c r="O18" s="148"/>
      <c r="P18" s="240"/>
      <c r="Q18" s="240"/>
      <c r="R18" s="240"/>
      <c r="S18" s="149"/>
    </row>
    <row r="19" spans="1:19" ht="15" customHeight="1">
      <c r="A19" s="106"/>
      <c r="B19" s="106"/>
      <c r="C19" s="171"/>
      <c r="D19" s="171"/>
      <c r="E19" s="171"/>
      <c r="F19" s="171"/>
      <c r="G19" s="130" t="s">
        <v>30</v>
      </c>
      <c r="H19" s="106" t="s">
        <v>70</v>
      </c>
      <c r="I19" s="125"/>
      <c r="J19" s="125"/>
      <c r="K19" s="125"/>
      <c r="L19" s="106" t="s">
        <v>32</v>
      </c>
      <c r="M19" s="125"/>
      <c r="N19" s="109"/>
      <c r="O19" s="143"/>
      <c r="P19" s="241"/>
      <c r="Q19" s="241"/>
      <c r="R19" s="241"/>
      <c r="S19" s="144"/>
    </row>
    <row r="20" spans="1:19">
      <c r="A20" s="106"/>
      <c r="B20" s="106"/>
      <c r="C20" s="171"/>
      <c r="D20" s="171"/>
      <c r="E20" s="171"/>
      <c r="F20" s="171"/>
      <c r="G20" s="130"/>
      <c r="H20" s="125"/>
      <c r="I20" s="125"/>
      <c r="J20" s="125"/>
      <c r="K20" s="125"/>
      <c r="L20" s="125"/>
      <c r="M20" s="125"/>
      <c r="N20" s="109"/>
      <c r="O20" s="150"/>
      <c r="P20" s="242"/>
      <c r="Q20" s="242"/>
      <c r="R20" s="242"/>
      <c r="S20" s="151"/>
    </row>
    <row r="21" spans="1:19" ht="91.5" customHeight="1">
      <c r="A21" s="106"/>
      <c r="B21" s="106"/>
      <c r="C21" s="171"/>
      <c r="D21" s="171"/>
      <c r="E21" s="171"/>
      <c r="F21" s="171"/>
      <c r="G21" s="130"/>
      <c r="H21" s="125"/>
      <c r="I21" s="125"/>
      <c r="J21" s="125"/>
      <c r="K21" s="125"/>
      <c r="L21" s="125"/>
      <c r="M21" s="125"/>
      <c r="N21" s="109"/>
      <c r="O21" s="145"/>
      <c r="P21" s="243"/>
      <c r="Q21" s="243"/>
      <c r="R21" s="243"/>
      <c r="S21" s="146"/>
    </row>
    <row r="22" spans="1:19" ht="15" customHeight="1">
      <c r="A22" s="123" t="s">
        <v>16</v>
      </c>
      <c r="B22" s="123"/>
      <c r="C22" s="117" t="s">
        <v>17</v>
      </c>
      <c r="D22" s="117"/>
      <c r="E22" s="117"/>
      <c r="F22" s="117"/>
      <c r="G22" s="41">
        <v>0</v>
      </c>
      <c r="H22" s="172">
        <f>($G22/$D$13*$D$14)+($G22/$D$13*$D$15*2/3)</f>
        <v>0</v>
      </c>
      <c r="I22" s="172"/>
      <c r="J22" s="172"/>
      <c r="K22" s="172"/>
      <c r="L22" s="172">
        <f>G22-H22</f>
        <v>0</v>
      </c>
      <c r="M22" s="172"/>
      <c r="N22" s="110"/>
      <c r="O22" s="143"/>
      <c r="P22" s="241"/>
      <c r="Q22" s="241"/>
      <c r="R22" s="241"/>
      <c r="S22" s="144"/>
    </row>
    <row r="23" spans="1:19" ht="15.75">
      <c r="A23" s="123"/>
      <c r="B23" s="123"/>
      <c r="C23" s="117" t="s">
        <v>18</v>
      </c>
      <c r="D23" s="117"/>
      <c r="E23" s="117"/>
      <c r="F23" s="117"/>
      <c r="G23" s="41">
        <v>0</v>
      </c>
      <c r="H23" s="172">
        <f t="shared" ref="H23:H38" si="0">($G23/$D$13*$D$14)+($G23/$D$13*$D$15*2/3)</f>
        <v>0</v>
      </c>
      <c r="I23" s="172"/>
      <c r="J23" s="172"/>
      <c r="K23" s="172"/>
      <c r="L23" s="172">
        <f t="shared" ref="L23:L38" si="1">G23-H23</f>
        <v>0</v>
      </c>
      <c r="M23" s="172"/>
      <c r="N23" s="110"/>
      <c r="O23" s="150"/>
      <c r="P23" s="242"/>
      <c r="Q23" s="242"/>
      <c r="R23" s="242"/>
      <c r="S23" s="151"/>
    </row>
    <row r="24" spans="1:19" ht="15.75">
      <c r="A24" s="123"/>
      <c r="B24" s="123"/>
      <c r="C24" s="117" t="s">
        <v>19</v>
      </c>
      <c r="D24" s="117"/>
      <c r="E24" s="117"/>
      <c r="F24" s="117"/>
      <c r="G24" s="41">
        <v>0</v>
      </c>
      <c r="H24" s="172">
        <f t="shared" si="0"/>
        <v>0</v>
      </c>
      <c r="I24" s="172"/>
      <c r="J24" s="172"/>
      <c r="K24" s="172"/>
      <c r="L24" s="172">
        <f t="shared" si="1"/>
        <v>0</v>
      </c>
      <c r="M24" s="172"/>
      <c r="N24" s="110"/>
      <c r="O24" s="150"/>
      <c r="P24" s="242"/>
      <c r="Q24" s="242"/>
      <c r="R24" s="242"/>
      <c r="S24" s="151"/>
    </row>
    <row r="25" spans="1:19" ht="15.75">
      <c r="A25" s="123"/>
      <c r="B25" s="123"/>
      <c r="C25" s="117" t="s">
        <v>20</v>
      </c>
      <c r="D25" s="117"/>
      <c r="E25" s="117"/>
      <c r="F25" s="117"/>
      <c r="G25" s="41">
        <v>0</v>
      </c>
      <c r="H25" s="172">
        <f t="shared" si="0"/>
        <v>0</v>
      </c>
      <c r="I25" s="172"/>
      <c r="J25" s="172"/>
      <c r="K25" s="172"/>
      <c r="L25" s="172">
        <f t="shared" si="1"/>
        <v>0</v>
      </c>
      <c r="M25" s="172"/>
      <c r="N25" s="110"/>
      <c r="O25" s="150"/>
      <c r="P25" s="242"/>
      <c r="Q25" s="242"/>
      <c r="R25" s="242"/>
      <c r="S25" s="151"/>
    </row>
    <row r="26" spans="1:19" ht="15.75">
      <c r="A26" s="123"/>
      <c r="B26" s="123"/>
      <c r="C26" s="117" t="s">
        <v>21</v>
      </c>
      <c r="D26" s="117"/>
      <c r="E26" s="117"/>
      <c r="F26" s="117"/>
      <c r="G26" s="41">
        <v>0</v>
      </c>
      <c r="H26" s="172">
        <f t="shared" si="0"/>
        <v>0</v>
      </c>
      <c r="I26" s="172"/>
      <c r="J26" s="172"/>
      <c r="K26" s="172"/>
      <c r="L26" s="172">
        <f t="shared" si="1"/>
        <v>0</v>
      </c>
      <c r="M26" s="172"/>
      <c r="N26" s="110"/>
      <c r="O26" s="150"/>
      <c r="P26" s="242"/>
      <c r="Q26" s="242"/>
      <c r="R26" s="242"/>
      <c r="S26" s="151"/>
    </row>
    <row r="27" spans="1:19" ht="15.75">
      <c r="A27" s="123"/>
      <c r="B27" s="123"/>
      <c r="C27" s="117" t="s">
        <v>91</v>
      </c>
      <c r="D27" s="117"/>
      <c r="E27" s="117"/>
      <c r="F27" s="117"/>
      <c r="G27" s="41">
        <v>1158.77</v>
      </c>
      <c r="H27" s="172">
        <f>G27</f>
        <v>1158.77</v>
      </c>
      <c r="I27" s="172"/>
      <c r="J27" s="172"/>
      <c r="K27" s="172"/>
      <c r="L27" s="172">
        <f t="shared" si="1"/>
        <v>0</v>
      </c>
      <c r="M27" s="172"/>
      <c r="N27" s="110"/>
      <c r="O27" s="150"/>
      <c r="P27" s="242"/>
      <c r="Q27" s="242"/>
      <c r="R27" s="242"/>
      <c r="S27" s="151"/>
    </row>
    <row r="28" spans="1:19" ht="15.75">
      <c r="A28" s="123"/>
      <c r="B28" s="123"/>
      <c r="C28" s="117" t="s">
        <v>92</v>
      </c>
      <c r="D28" s="117"/>
      <c r="E28" s="117"/>
      <c r="F28" s="117"/>
      <c r="G28" s="41">
        <v>637.25</v>
      </c>
      <c r="H28" s="172">
        <f>G28</f>
        <v>637.25</v>
      </c>
      <c r="I28" s="172"/>
      <c r="J28" s="172"/>
      <c r="K28" s="172"/>
      <c r="L28" s="172">
        <f t="shared" si="1"/>
        <v>0</v>
      </c>
      <c r="M28" s="172"/>
      <c r="N28" s="110"/>
      <c r="O28" s="150"/>
      <c r="P28" s="242"/>
      <c r="Q28" s="242"/>
      <c r="R28" s="242"/>
      <c r="S28" s="151"/>
    </row>
    <row r="29" spans="1:19" ht="15.75">
      <c r="A29" s="123"/>
      <c r="B29" s="123"/>
      <c r="C29" s="117" t="s">
        <v>98</v>
      </c>
      <c r="D29" s="117"/>
      <c r="E29" s="117"/>
      <c r="F29" s="117"/>
      <c r="G29" s="41">
        <v>0</v>
      </c>
      <c r="H29" s="172">
        <f>G29</f>
        <v>0</v>
      </c>
      <c r="I29" s="172"/>
      <c r="J29" s="172"/>
      <c r="K29" s="172"/>
      <c r="L29" s="172">
        <f t="shared" si="1"/>
        <v>0</v>
      </c>
      <c r="M29" s="172"/>
      <c r="N29" s="110"/>
      <c r="O29" s="150"/>
      <c r="P29" s="242"/>
      <c r="Q29" s="242"/>
      <c r="R29" s="242"/>
      <c r="S29" s="151"/>
    </row>
    <row r="30" spans="1:19" ht="15.75">
      <c r="A30" s="123"/>
      <c r="B30" s="123"/>
      <c r="C30" s="117" t="s">
        <v>22</v>
      </c>
      <c r="D30" s="117"/>
      <c r="E30" s="117"/>
      <c r="F30" s="117"/>
      <c r="G30" s="41">
        <v>0</v>
      </c>
      <c r="H30" s="172">
        <f>G30</f>
        <v>0</v>
      </c>
      <c r="I30" s="172"/>
      <c r="J30" s="172"/>
      <c r="K30" s="172"/>
      <c r="L30" s="172">
        <f t="shared" si="1"/>
        <v>0</v>
      </c>
      <c r="M30" s="172"/>
      <c r="N30" s="110"/>
      <c r="O30" s="150"/>
      <c r="P30" s="242"/>
      <c r="Q30" s="242"/>
      <c r="R30" s="242"/>
      <c r="S30" s="151"/>
    </row>
    <row r="31" spans="1:19" ht="15.75">
      <c r="A31" s="123"/>
      <c r="B31" s="123"/>
      <c r="C31" s="117" t="s">
        <v>23</v>
      </c>
      <c r="D31" s="117"/>
      <c r="E31" s="117"/>
      <c r="F31" s="117"/>
      <c r="G31" s="41">
        <v>0</v>
      </c>
      <c r="H31" s="172">
        <f t="shared" si="0"/>
        <v>0</v>
      </c>
      <c r="I31" s="172"/>
      <c r="J31" s="172"/>
      <c r="K31" s="172"/>
      <c r="L31" s="172">
        <f t="shared" si="1"/>
        <v>0</v>
      </c>
      <c r="M31" s="172"/>
      <c r="N31" s="110"/>
      <c r="O31" s="150"/>
      <c r="P31" s="242"/>
      <c r="Q31" s="242"/>
      <c r="R31" s="242"/>
      <c r="S31" s="151"/>
    </row>
    <row r="32" spans="1:19" ht="15.75">
      <c r="A32" s="123"/>
      <c r="B32" s="123"/>
      <c r="C32" s="117" t="s">
        <v>24</v>
      </c>
      <c r="D32" s="117"/>
      <c r="E32" s="117"/>
      <c r="F32" s="117"/>
      <c r="G32" s="41">
        <v>21987.5</v>
      </c>
      <c r="H32" s="172">
        <f t="shared" si="0"/>
        <v>15840.456989247312</v>
      </c>
      <c r="I32" s="172"/>
      <c r="J32" s="172"/>
      <c r="K32" s="172"/>
      <c r="L32" s="172">
        <f t="shared" si="1"/>
        <v>6147.0430107526881</v>
      </c>
      <c r="M32" s="172"/>
      <c r="N32" s="110"/>
      <c r="O32" s="150"/>
      <c r="P32" s="242"/>
      <c r="Q32" s="242"/>
      <c r="R32" s="242"/>
      <c r="S32" s="151"/>
    </row>
    <row r="33" spans="1:19" ht="15.75">
      <c r="A33" s="123"/>
      <c r="B33" s="123"/>
      <c r="C33" s="117" t="s">
        <v>25</v>
      </c>
      <c r="D33" s="117"/>
      <c r="E33" s="117"/>
      <c r="F33" s="117"/>
      <c r="G33" s="41">
        <v>11457.67</v>
      </c>
      <c r="H33" s="172">
        <f t="shared" si="0"/>
        <v>8254.4504301075285</v>
      </c>
      <c r="I33" s="172"/>
      <c r="J33" s="172"/>
      <c r="K33" s="172"/>
      <c r="L33" s="172">
        <f t="shared" si="1"/>
        <v>3203.2195698924716</v>
      </c>
      <c r="M33" s="172"/>
      <c r="N33" s="110"/>
      <c r="O33" s="150"/>
      <c r="P33" s="242"/>
      <c r="Q33" s="242"/>
      <c r="R33" s="242"/>
      <c r="S33" s="151"/>
    </row>
    <row r="34" spans="1:19" ht="15.75">
      <c r="A34" s="123"/>
      <c r="B34" s="123"/>
      <c r="C34" s="117" t="s">
        <v>26</v>
      </c>
      <c r="D34" s="117"/>
      <c r="E34" s="117"/>
      <c r="F34" s="117"/>
      <c r="G34" s="41">
        <v>0</v>
      </c>
      <c r="H34" s="172">
        <f t="shared" si="0"/>
        <v>0</v>
      </c>
      <c r="I34" s="172"/>
      <c r="J34" s="172"/>
      <c r="K34" s="172"/>
      <c r="L34" s="172">
        <f t="shared" si="1"/>
        <v>0</v>
      </c>
      <c r="M34" s="172"/>
      <c r="N34" s="110"/>
      <c r="O34" s="150"/>
      <c r="P34" s="242"/>
      <c r="Q34" s="242"/>
      <c r="R34" s="242"/>
      <c r="S34" s="151"/>
    </row>
    <row r="35" spans="1:19" ht="15.75">
      <c r="A35" s="123"/>
      <c r="B35" s="123"/>
      <c r="C35" s="117" t="s">
        <v>27</v>
      </c>
      <c r="D35" s="117"/>
      <c r="E35" s="117"/>
      <c r="F35" s="117"/>
      <c r="G35" s="41">
        <v>0</v>
      </c>
      <c r="H35" s="172">
        <f t="shared" si="0"/>
        <v>0</v>
      </c>
      <c r="I35" s="172"/>
      <c r="J35" s="172"/>
      <c r="K35" s="172"/>
      <c r="L35" s="172">
        <f t="shared" si="1"/>
        <v>0</v>
      </c>
      <c r="M35" s="172"/>
      <c r="N35" s="110"/>
      <c r="O35" s="150"/>
      <c r="P35" s="242"/>
      <c r="Q35" s="242"/>
      <c r="R35" s="242"/>
      <c r="S35" s="151"/>
    </row>
    <row r="36" spans="1:19" ht="15.75">
      <c r="A36" s="123"/>
      <c r="B36" s="123"/>
      <c r="C36" s="117" t="s">
        <v>28</v>
      </c>
      <c r="D36" s="117"/>
      <c r="E36" s="117"/>
      <c r="F36" s="117"/>
      <c r="G36" s="41">
        <v>0</v>
      </c>
      <c r="H36" s="172">
        <f t="shared" si="0"/>
        <v>0</v>
      </c>
      <c r="I36" s="172"/>
      <c r="J36" s="172"/>
      <c r="K36" s="172"/>
      <c r="L36" s="172">
        <f t="shared" si="1"/>
        <v>0</v>
      </c>
      <c r="M36" s="172"/>
      <c r="N36" s="110"/>
      <c r="O36" s="150"/>
      <c r="P36" s="242"/>
      <c r="Q36" s="242"/>
      <c r="R36" s="242"/>
      <c r="S36" s="151"/>
    </row>
    <row r="37" spans="1:19" ht="15.75">
      <c r="A37" s="123"/>
      <c r="B37" s="123"/>
      <c r="C37" s="117" t="s">
        <v>51</v>
      </c>
      <c r="D37" s="117"/>
      <c r="E37" s="117"/>
      <c r="F37" s="117"/>
      <c r="G37" s="41">
        <v>8138.89</v>
      </c>
      <c r="H37" s="172">
        <f t="shared" si="0"/>
        <v>5863.5013978494626</v>
      </c>
      <c r="I37" s="172"/>
      <c r="J37" s="172"/>
      <c r="K37" s="172"/>
      <c r="L37" s="172">
        <f t="shared" si="1"/>
        <v>2275.3886021505377</v>
      </c>
      <c r="M37" s="172"/>
      <c r="N37" s="110"/>
      <c r="O37" s="150"/>
      <c r="P37" s="242"/>
      <c r="Q37" s="242"/>
      <c r="R37" s="242"/>
      <c r="S37" s="151"/>
    </row>
    <row r="38" spans="1:19" ht="15.75">
      <c r="A38" s="123"/>
      <c r="B38" s="123"/>
      <c r="C38" s="117" t="s">
        <v>29</v>
      </c>
      <c r="D38" s="117"/>
      <c r="E38" s="117"/>
      <c r="F38" s="117"/>
      <c r="G38" s="41">
        <v>0</v>
      </c>
      <c r="H38" s="172">
        <f t="shared" si="0"/>
        <v>0</v>
      </c>
      <c r="I38" s="172"/>
      <c r="J38" s="172"/>
      <c r="K38" s="172"/>
      <c r="L38" s="172">
        <f t="shared" si="1"/>
        <v>0</v>
      </c>
      <c r="M38" s="172"/>
      <c r="N38" s="110"/>
      <c r="O38" s="150"/>
      <c r="P38" s="242"/>
      <c r="Q38" s="242"/>
      <c r="R38" s="242"/>
      <c r="S38" s="151"/>
    </row>
    <row r="39" spans="1:19" ht="18.75">
      <c r="A39" s="119" t="s">
        <v>33</v>
      </c>
      <c r="B39" s="119"/>
      <c r="C39" s="120"/>
      <c r="D39" s="120"/>
      <c r="E39" s="120"/>
      <c r="F39" s="120"/>
      <c r="G39" s="41">
        <f>SUM(G22:G38)</f>
        <v>43380.08</v>
      </c>
      <c r="H39" s="172">
        <f>SUM(H22:K38)</f>
        <v>31754.428817204302</v>
      </c>
      <c r="I39" s="120"/>
      <c r="J39" s="120"/>
      <c r="K39" s="120"/>
      <c r="L39" s="223">
        <f>G39-H39</f>
        <v>11625.6511827957</v>
      </c>
      <c r="M39" s="223"/>
      <c r="N39" s="13">
        <v>1</v>
      </c>
      <c r="O39" s="145"/>
      <c r="P39" s="243"/>
      <c r="Q39" s="243"/>
      <c r="R39" s="243"/>
      <c r="S39" s="146"/>
    </row>
    <row r="40" spans="1:19" ht="15.75">
      <c r="A40" s="107" t="s">
        <v>39</v>
      </c>
      <c r="B40" s="107"/>
      <c r="C40" s="107"/>
      <c r="D40" s="107"/>
      <c r="E40" s="107"/>
      <c r="F40" s="107"/>
      <c r="G40" s="107"/>
      <c r="H40" s="107"/>
      <c r="I40" s="107"/>
      <c r="J40" s="107"/>
      <c r="K40" s="107"/>
      <c r="L40" s="107"/>
      <c r="M40" s="107"/>
      <c r="N40" s="22"/>
      <c r="O40" s="225"/>
      <c r="P40" s="225"/>
      <c r="Q40" s="225"/>
      <c r="R40" s="226"/>
      <c r="S40" s="1"/>
    </row>
    <row r="41" spans="1:19" ht="79.5" customHeight="1">
      <c r="A41" s="106"/>
      <c r="B41" s="106"/>
      <c r="C41" s="125" t="s">
        <v>35</v>
      </c>
      <c r="D41" s="125"/>
      <c r="E41" s="125"/>
      <c r="F41" s="125"/>
      <c r="G41" s="46" t="s">
        <v>36</v>
      </c>
      <c r="H41" s="106" t="s">
        <v>71</v>
      </c>
      <c r="I41" s="106"/>
      <c r="J41" s="106"/>
      <c r="K41" s="106"/>
      <c r="L41" s="106" t="s">
        <v>38</v>
      </c>
      <c r="M41" s="106"/>
      <c r="N41" s="51"/>
      <c r="O41" s="46" t="s">
        <v>115</v>
      </c>
      <c r="P41" s="53" t="s">
        <v>118</v>
      </c>
      <c r="Q41" s="46" t="s">
        <v>55</v>
      </c>
      <c r="R41" s="46" t="s">
        <v>102</v>
      </c>
      <c r="S41" s="49"/>
    </row>
    <row r="42" spans="1:19" ht="15" customHeight="1">
      <c r="A42" s="114" t="s">
        <v>96</v>
      </c>
      <c r="B42" s="114"/>
      <c r="C42" s="173" t="s">
        <v>84</v>
      </c>
      <c r="D42" s="173"/>
      <c r="E42" s="173"/>
      <c r="F42" s="173"/>
      <c r="G42" s="47">
        <v>1879.27</v>
      </c>
      <c r="H42" s="177">
        <f>($G42/$J$13*$J$14)+($G42/$J$13*$J$15/2)</f>
        <v>1127.5619999999999</v>
      </c>
      <c r="I42" s="177"/>
      <c r="J42" s="177"/>
      <c r="K42" s="177"/>
      <c r="L42" s="177">
        <f>G42-H42</f>
        <v>751.70800000000008</v>
      </c>
      <c r="M42" s="177"/>
      <c r="N42" s="178"/>
      <c r="O42" s="353">
        <f>H42+H43</f>
        <v>1896.3539999999998</v>
      </c>
      <c r="P42" s="356"/>
      <c r="Q42" s="302">
        <f>L42+L43</f>
        <v>1264.2360000000001</v>
      </c>
      <c r="R42" s="342">
        <f>L44+L45</f>
        <v>956.71600000000001</v>
      </c>
      <c r="S42" s="335">
        <v>2</v>
      </c>
    </row>
    <row r="43" spans="1:19" ht="15.75">
      <c r="A43" s="114"/>
      <c r="B43" s="114"/>
      <c r="C43" s="173" t="s">
        <v>83</v>
      </c>
      <c r="D43" s="173"/>
      <c r="E43" s="173"/>
      <c r="F43" s="173"/>
      <c r="G43" s="47">
        <v>1281.32</v>
      </c>
      <c r="H43" s="177">
        <f t="shared" ref="H43:H45" si="2">($G43/$J$13*$J$14)+($G43/$J$13*$J$15/2)</f>
        <v>768.79199999999992</v>
      </c>
      <c r="I43" s="177"/>
      <c r="J43" s="177"/>
      <c r="K43" s="177"/>
      <c r="L43" s="177">
        <f t="shared" ref="L43:L45" si="3">G43-H43</f>
        <v>512.52800000000002</v>
      </c>
      <c r="M43" s="177"/>
      <c r="N43" s="178"/>
      <c r="O43" s="354"/>
      <c r="P43" s="357"/>
      <c r="Q43" s="349"/>
      <c r="R43" s="351"/>
      <c r="S43" s="336"/>
    </row>
    <row r="44" spans="1:19" ht="15.75">
      <c r="A44" s="114"/>
      <c r="B44" s="114"/>
      <c r="C44" s="173" t="s">
        <v>85</v>
      </c>
      <c r="D44" s="173"/>
      <c r="E44" s="173"/>
      <c r="F44" s="173"/>
      <c r="G44" s="47">
        <v>1537.58</v>
      </c>
      <c r="H44" s="177">
        <f t="shared" si="2"/>
        <v>922.54799999999989</v>
      </c>
      <c r="I44" s="177"/>
      <c r="J44" s="177"/>
      <c r="K44" s="177"/>
      <c r="L44" s="177">
        <f t="shared" si="3"/>
        <v>615.03200000000004</v>
      </c>
      <c r="M44" s="177"/>
      <c r="N44" s="178"/>
      <c r="O44" s="358"/>
      <c r="P44" s="360">
        <f>H44+H45</f>
        <v>1435.0740000000001</v>
      </c>
      <c r="Q44" s="349"/>
      <c r="R44" s="351"/>
      <c r="S44" s="336"/>
    </row>
    <row r="45" spans="1:19" ht="15.75">
      <c r="A45" s="114"/>
      <c r="B45" s="114"/>
      <c r="C45" s="173" t="s">
        <v>82</v>
      </c>
      <c r="D45" s="173"/>
      <c r="E45" s="173"/>
      <c r="F45" s="173"/>
      <c r="G45" s="47">
        <v>854.21</v>
      </c>
      <c r="H45" s="177">
        <f t="shared" si="2"/>
        <v>512.52600000000007</v>
      </c>
      <c r="I45" s="177"/>
      <c r="J45" s="177"/>
      <c r="K45" s="177"/>
      <c r="L45" s="177">
        <f t="shared" si="3"/>
        <v>341.68399999999997</v>
      </c>
      <c r="M45" s="177"/>
      <c r="N45" s="178"/>
      <c r="O45" s="359"/>
      <c r="P45" s="361"/>
      <c r="Q45" s="350"/>
      <c r="R45" s="352"/>
      <c r="S45" s="337"/>
    </row>
    <row r="46" spans="1:19" ht="15.75">
      <c r="A46" s="119" t="s">
        <v>33</v>
      </c>
      <c r="B46" s="119"/>
      <c r="C46" s="180"/>
      <c r="D46" s="180"/>
      <c r="E46" s="180"/>
      <c r="F46" s="180"/>
      <c r="G46" s="47"/>
      <c r="H46" s="177"/>
      <c r="I46" s="177"/>
      <c r="J46" s="177"/>
      <c r="K46" s="177"/>
      <c r="L46" s="179">
        <f>SUM(L42:M45)</f>
        <v>2220.9520000000002</v>
      </c>
      <c r="M46" s="179"/>
      <c r="N46" s="54"/>
      <c r="O46" s="227"/>
      <c r="P46" s="355"/>
      <c r="Q46" s="49"/>
      <c r="R46" s="49"/>
      <c r="S46" s="1"/>
    </row>
    <row r="47" spans="1:19" ht="15.75">
      <c r="A47" s="107" t="s">
        <v>44</v>
      </c>
      <c r="B47" s="107"/>
      <c r="C47" s="107"/>
      <c r="D47" s="107"/>
      <c r="E47" s="107"/>
      <c r="F47" s="107"/>
      <c r="G47" s="107"/>
      <c r="H47" s="107"/>
      <c r="I47" s="107"/>
      <c r="J47" s="107"/>
      <c r="K47" s="107"/>
      <c r="L47" s="107"/>
      <c r="M47" s="107"/>
      <c r="N47" s="200"/>
      <c r="O47" s="201"/>
      <c r="P47" s="201"/>
      <c r="Q47" s="148"/>
      <c r="R47" s="149"/>
      <c r="S47" s="1"/>
    </row>
    <row r="48" spans="1:19" ht="15" customHeight="1">
      <c r="A48" s="123" t="s">
        <v>45</v>
      </c>
      <c r="B48" s="123"/>
      <c r="C48" s="125" t="s">
        <v>46</v>
      </c>
      <c r="D48" s="125"/>
      <c r="E48" s="125"/>
      <c r="F48" s="125"/>
      <c r="G48" s="106" t="s">
        <v>47</v>
      </c>
      <c r="H48" s="106" t="s">
        <v>59</v>
      </c>
      <c r="I48" s="106"/>
      <c r="J48" s="106" t="s">
        <v>97</v>
      </c>
      <c r="K48" s="106"/>
      <c r="L48" s="106" t="s">
        <v>48</v>
      </c>
      <c r="M48" s="106"/>
      <c r="N48" s="193"/>
      <c r="O48" s="143"/>
      <c r="P48" s="241"/>
      <c r="Q48" s="241"/>
      <c r="R48" s="241"/>
      <c r="S48" s="144"/>
    </row>
    <row r="49" spans="1:19" ht="32.25" customHeight="1">
      <c r="A49" s="123"/>
      <c r="B49" s="123"/>
      <c r="C49" s="125"/>
      <c r="D49" s="125"/>
      <c r="E49" s="125"/>
      <c r="F49" s="125"/>
      <c r="G49" s="106"/>
      <c r="H49" s="106"/>
      <c r="I49" s="106"/>
      <c r="J49" s="106"/>
      <c r="K49" s="106"/>
      <c r="L49" s="106"/>
      <c r="M49" s="106"/>
      <c r="N49" s="193"/>
      <c r="O49" s="150"/>
      <c r="P49" s="242"/>
      <c r="Q49" s="242"/>
      <c r="R49" s="242"/>
      <c r="S49" s="151"/>
    </row>
    <row r="50" spans="1:19" ht="15.75">
      <c r="A50" s="123"/>
      <c r="B50" s="123"/>
      <c r="C50" s="117" t="s">
        <v>49</v>
      </c>
      <c r="D50" s="117"/>
      <c r="E50" s="117"/>
      <c r="F50" s="117"/>
      <c r="G50" s="48">
        <v>3010.38</v>
      </c>
      <c r="H50" s="172">
        <f>H32-(H44+H45)</f>
        <v>14405.382989247311</v>
      </c>
      <c r="I50" s="172"/>
      <c r="J50" s="172">
        <f>(H50*J16)-D12</f>
        <v>1608.9921573767551</v>
      </c>
      <c r="K50" s="172"/>
      <c r="L50" s="172">
        <f>IF(J50&lt;=0,G50,G50-J50)</f>
        <v>1401.387842623245</v>
      </c>
      <c r="M50" s="172"/>
      <c r="N50" s="110"/>
      <c r="O50" s="150"/>
      <c r="P50" s="242"/>
      <c r="Q50" s="242"/>
      <c r="R50" s="242"/>
      <c r="S50" s="151"/>
    </row>
    <row r="51" spans="1:19" ht="15.75">
      <c r="A51" s="123"/>
      <c r="B51" s="123"/>
      <c r="C51" s="117" t="s">
        <v>50</v>
      </c>
      <c r="D51" s="117"/>
      <c r="E51" s="117"/>
      <c r="F51" s="117"/>
      <c r="G51" s="48">
        <v>213.81</v>
      </c>
      <c r="H51" s="172"/>
      <c r="I51" s="172"/>
      <c r="J51" s="172">
        <f>G51</f>
        <v>213.81</v>
      </c>
      <c r="K51" s="172"/>
      <c r="L51" s="172">
        <f>G51-J51</f>
        <v>0</v>
      </c>
      <c r="M51" s="172"/>
      <c r="N51" s="110"/>
      <c r="O51" s="150"/>
      <c r="P51" s="242"/>
      <c r="Q51" s="242"/>
      <c r="R51" s="242"/>
      <c r="S51" s="151"/>
    </row>
    <row r="52" spans="1:19" ht="18.75">
      <c r="A52" s="119" t="s">
        <v>33</v>
      </c>
      <c r="B52" s="119"/>
      <c r="C52" s="133"/>
      <c r="D52" s="133"/>
      <c r="E52" s="133"/>
      <c r="F52" s="133"/>
      <c r="G52" s="1"/>
      <c r="H52" s="175"/>
      <c r="I52" s="175"/>
      <c r="J52" s="175"/>
      <c r="K52" s="175"/>
      <c r="L52" s="176">
        <f>SUM(L50+L51)</f>
        <v>1401.387842623245</v>
      </c>
      <c r="M52" s="176"/>
      <c r="N52" s="13">
        <v>3</v>
      </c>
      <c r="O52" s="150"/>
      <c r="P52" s="242"/>
      <c r="Q52" s="242"/>
      <c r="R52" s="242"/>
      <c r="S52" s="151"/>
    </row>
    <row r="53" spans="1:19" ht="18.75" customHeight="1">
      <c r="A53" s="107" t="s">
        <v>103</v>
      </c>
      <c r="B53" s="107"/>
      <c r="C53" s="107"/>
      <c r="D53" s="107"/>
      <c r="E53" s="107"/>
      <c r="F53" s="107"/>
      <c r="G53" s="107"/>
      <c r="H53" s="107"/>
      <c r="I53" s="107"/>
      <c r="J53" s="107"/>
      <c r="K53" s="107"/>
      <c r="L53" s="107"/>
      <c r="M53" s="107"/>
      <c r="N53" s="39"/>
      <c r="O53" s="150"/>
      <c r="P53" s="242"/>
      <c r="Q53" s="242"/>
      <c r="R53" s="242"/>
      <c r="S53" s="151"/>
    </row>
    <row r="54" spans="1:19" ht="14.45" customHeight="1">
      <c r="A54" s="123" t="s">
        <v>99</v>
      </c>
      <c r="B54" s="123"/>
      <c r="C54" s="194" t="s">
        <v>65</v>
      </c>
      <c r="D54" s="195"/>
      <c r="E54" s="195"/>
      <c r="F54" s="195"/>
      <c r="G54" s="126">
        <f>L39-(R42+L52)</f>
        <v>9267.5473401724557</v>
      </c>
      <c r="H54" s="126"/>
      <c r="I54" s="126"/>
      <c r="J54" s="126"/>
      <c r="K54" s="126"/>
      <c r="L54" s="126"/>
      <c r="M54" s="126"/>
      <c r="N54" s="108"/>
      <c r="O54" s="150"/>
      <c r="P54" s="242"/>
      <c r="Q54" s="242"/>
      <c r="R54" s="242"/>
      <c r="S54" s="151"/>
    </row>
    <row r="55" spans="1:19" ht="14.45" customHeight="1">
      <c r="A55" s="123"/>
      <c r="B55" s="123"/>
      <c r="C55" s="195"/>
      <c r="D55" s="195"/>
      <c r="E55" s="195"/>
      <c r="F55" s="195"/>
      <c r="G55" s="126"/>
      <c r="H55" s="126"/>
      <c r="I55" s="126"/>
      <c r="J55" s="126"/>
      <c r="K55" s="126"/>
      <c r="L55" s="126"/>
      <c r="M55" s="126"/>
      <c r="N55" s="108"/>
      <c r="O55" s="145"/>
      <c r="P55" s="243"/>
      <c r="Q55" s="243"/>
      <c r="R55" s="243"/>
      <c r="S55" s="146"/>
    </row>
    <row r="58" spans="1:19" ht="144.75" customHeight="1">
      <c r="A58" s="282" t="s">
        <v>177</v>
      </c>
      <c r="B58" s="282"/>
      <c r="C58" s="282"/>
      <c r="D58" s="282"/>
      <c r="E58" s="282"/>
      <c r="F58" s="282"/>
      <c r="G58" s="282"/>
      <c r="H58" s="282"/>
      <c r="I58" s="282"/>
      <c r="J58" s="282"/>
      <c r="K58" s="282"/>
      <c r="L58" s="282"/>
      <c r="M58" s="282"/>
      <c r="N58" s="282"/>
      <c r="O58" s="282"/>
      <c r="P58" s="282"/>
      <c r="Q58" s="282"/>
      <c r="R58" s="282"/>
      <c r="S58" s="282"/>
    </row>
    <row r="59" spans="1:19" ht="19.5" customHeight="1">
      <c r="A59" s="101"/>
      <c r="B59" s="101"/>
      <c r="C59" s="101"/>
      <c r="D59" s="101"/>
      <c r="E59" s="101"/>
      <c r="F59" s="101"/>
      <c r="G59" s="101"/>
      <c r="H59" s="101"/>
      <c r="I59" s="101"/>
      <c r="J59" s="101"/>
      <c r="K59" s="101"/>
      <c r="L59" s="101"/>
      <c r="M59" s="101"/>
      <c r="N59" s="101"/>
      <c r="O59" s="101"/>
      <c r="P59" s="101"/>
      <c r="Q59" s="101"/>
      <c r="R59" s="101"/>
      <c r="S59" s="101"/>
    </row>
    <row r="60" spans="1:19" ht="47.25" customHeight="1">
      <c r="A60" s="104" t="s">
        <v>178</v>
      </c>
      <c r="B60" s="104"/>
      <c r="C60" s="104"/>
      <c r="D60" s="104"/>
      <c r="E60" s="104"/>
      <c r="F60" s="104"/>
      <c r="G60" s="104"/>
      <c r="H60" s="104"/>
      <c r="I60" s="104"/>
      <c r="J60" s="104"/>
      <c r="K60" s="279" t="s">
        <v>179</v>
      </c>
      <c r="L60" s="279"/>
      <c r="M60" s="279"/>
      <c r="N60" s="279"/>
      <c r="O60" s="279"/>
      <c r="P60" s="279"/>
      <c r="Q60" s="279"/>
      <c r="R60" s="279"/>
      <c r="S60" s="279"/>
    </row>
    <row r="61" spans="1:19" ht="47.25" customHeight="1">
      <c r="A61" s="166" t="s">
        <v>180</v>
      </c>
      <c r="B61" s="166"/>
      <c r="C61" s="166"/>
      <c r="D61" s="102"/>
      <c r="E61" s="102"/>
      <c r="F61" s="102"/>
      <c r="G61" s="102"/>
      <c r="H61" s="102"/>
      <c r="I61" s="102"/>
      <c r="J61" s="102"/>
      <c r="K61" s="280" t="s">
        <v>180</v>
      </c>
      <c r="L61" s="280"/>
      <c r="M61" s="280"/>
      <c r="N61" s="280"/>
      <c r="O61" s="281"/>
      <c r="P61" s="281"/>
      <c r="Q61" s="281"/>
      <c r="R61" s="281"/>
      <c r="S61" s="281"/>
    </row>
    <row r="62" spans="1:19" ht="47.25" customHeight="1">
      <c r="A62" s="166" t="s">
        <v>181</v>
      </c>
      <c r="B62" s="166"/>
      <c r="C62" s="166"/>
      <c r="D62" s="102"/>
      <c r="E62" s="102"/>
      <c r="F62" s="102"/>
      <c r="G62" s="102"/>
      <c r="H62" s="102"/>
      <c r="I62" s="102"/>
      <c r="J62" s="102"/>
      <c r="K62" s="280" t="s">
        <v>181</v>
      </c>
      <c r="L62" s="280"/>
      <c r="M62" s="280"/>
      <c r="N62" s="280"/>
      <c r="O62" s="281"/>
      <c r="P62" s="281"/>
      <c r="Q62" s="281"/>
      <c r="R62" s="281"/>
      <c r="S62" s="281"/>
    </row>
    <row r="63" spans="1:19" ht="126.75" customHeight="1">
      <c r="A63" s="166" t="s">
        <v>182</v>
      </c>
      <c r="B63" s="166"/>
      <c r="C63" s="166"/>
      <c r="D63" s="102"/>
      <c r="E63" s="102"/>
      <c r="F63" s="102"/>
      <c r="G63" s="102"/>
      <c r="H63" s="102"/>
      <c r="I63" s="102"/>
      <c r="J63" s="102"/>
      <c r="K63" s="280" t="s">
        <v>182</v>
      </c>
      <c r="L63" s="280"/>
      <c r="M63" s="280"/>
      <c r="N63" s="280"/>
      <c r="O63" s="281"/>
      <c r="P63" s="281"/>
      <c r="Q63" s="281"/>
      <c r="R63" s="281"/>
      <c r="S63" s="281"/>
    </row>
    <row r="64" spans="1:19" ht="30">
      <c r="A64" s="244"/>
      <c r="B64" s="244"/>
      <c r="C64" s="244"/>
      <c r="D64" s="84"/>
      <c r="E64" s="86"/>
      <c r="F64" s="245"/>
      <c r="G64" s="245"/>
      <c r="H64" s="245"/>
      <c r="I64" s="84"/>
      <c r="J64" s="32"/>
      <c r="K64" s="32"/>
      <c r="L64" s="32"/>
      <c r="M64" s="32"/>
      <c r="N64" s="32"/>
      <c r="O64" s="32"/>
      <c r="P64" s="32"/>
    </row>
  </sheetData>
  <mergeCells count="201">
    <mergeCell ref="O61:S61"/>
    <mergeCell ref="A62:C62"/>
    <mergeCell ref="D62:J62"/>
    <mergeCell ref="K62:N62"/>
    <mergeCell ref="O62:S62"/>
    <mergeCell ref="A2:S2"/>
    <mergeCell ref="U1:V1"/>
    <mergeCell ref="A1:S1"/>
    <mergeCell ref="A53:M53"/>
    <mergeCell ref="A7:C7"/>
    <mergeCell ref="D7:F7"/>
    <mergeCell ref="G7:I7"/>
    <mergeCell ref="J7:M7"/>
    <mergeCell ref="A8:C8"/>
    <mergeCell ref="D8:F8"/>
    <mergeCell ref="G8:I8"/>
    <mergeCell ref="J8:M8"/>
    <mergeCell ref="A5:M5"/>
    <mergeCell ref="N5:N17"/>
    <mergeCell ref="A6:C6"/>
    <mergeCell ref="D6:F6"/>
    <mergeCell ref="G6:I6"/>
    <mergeCell ref="J6:M6"/>
    <mergeCell ref="A11:C11"/>
    <mergeCell ref="D11:F11"/>
    <mergeCell ref="G11:I11"/>
    <mergeCell ref="J11:M11"/>
    <mergeCell ref="A12:C12"/>
    <mergeCell ref="D12:F12"/>
    <mergeCell ref="G12:I12"/>
    <mergeCell ref="J12:M12"/>
    <mergeCell ref="A9:C9"/>
    <mergeCell ref="D9:F9"/>
    <mergeCell ref="G9:I9"/>
    <mergeCell ref="J9:M9"/>
    <mergeCell ref="A10:C10"/>
    <mergeCell ref="D10:F10"/>
    <mergeCell ref="G10:I10"/>
    <mergeCell ref="J10:M10"/>
    <mergeCell ref="N19:N21"/>
    <mergeCell ref="A16:C16"/>
    <mergeCell ref="D16:F16"/>
    <mergeCell ref="G16:I16"/>
    <mergeCell ref="J16:M16"/>
    <mergeCell ref="A18:M18"/>
    <mergeCell ref="A19:B21"/>
    <mergeCell ref="C19:F21"/>
    <mergeCell ref="G19:G21"/>
    <mergeCell ref="H19:K21"/>
    <mergeCell ref="L19:M21"/>
    <mergeCell ref="A13:C13"/>
    <mergeCell ref="D13:F13"/>
    <mergeCell ref="G13:I13"/>
    <mergeCell ref="J13:M13"/>
    <mergeCell ref="A14:C14"/>
    <mergeCell ref="D14:F14"/>
    <mergeCell ref="G14:I14"/>
    <mergeCell ref="J14:M14"/>
    <mergeCell ref="A17:C17"/>
    <mergeCell ref="D17:M17"/>
    <mergeCell ref="A15:C15"/>
    <mergeCell ref="D15:F15"/>
    <mergeCell ref="G15:I15"/>
    <mergeCell ref="J15:M15"/>
    <mergeCell ref="H23:K23"/>
    <mergeCell ref="L23:M23"/>
    <mergeCell ref="S42:S45"/>
    <mergeCell ref="C38:F38"/>
    <mergeCell ref="H38:K38"/>
    <mergeCell ref="L38:M38"/>
    <mergeCell ref="A40:M40"/>
    <mergeCell ref="A41:B41"/>
    <mergeCell ref="C41:F41"/>
    <mergeCell ref="H41:K41"/>
    <mergeCell ref="L41:M41"/>
    <mergeCell ref="O40:R40"/>
    <mergeCell ref="A22:B38"/>
    <mergeCell ref="C22:F22"/>
    <mergeCell ref="H22:K22"/>
    <mergeCell ref="L22:M22"/>
    <mergeCell ref="C23:F23"/>
    <mergeCell ref="N22:N38"/>
    <mergeCell ref="O22:S39"/>
    <mergeCell ref="C36:F36"/>
    <mergeCell ref="H36:K36"/>
    <mergeCell ref="L36:M36"/>
    <mergeCell ref="C37:F37"/>
    <mergeCell ref="H37:K37"/>
    <mergeCell ref="L27:M27"/>
    <mergeCell ref="C32:F32"/>
    <mergeCell ref="H32:K32"/>
    <mergeCell ref="H24:K24"/>
    <mergeCell ref="L24:M24"/>
    <mergeCell ref="C25:F25"/>
    <mergeCell ref="H25:K25"/>
    <mergeCell ref="L25:M25"/>
    <mergeCell ref="L32:M32"/>
    <mergeCell ref="C30:F30"/>
    <mergeCell ref="C28:F28"/>
    <mergeCell ref="H28:K28"/>
    <mergeCell ref="L28:M28"/>
    <mergeCell ref="C29:F29"/>
    <mergeCell ref="H29:K29"/>
    <mergeCell ref="L29:M29"/>
    <mergeCell ref="C26:F26"/>
    <mergeCell ref="H26:K26"/>
    <mergeCell ref="L26:M26"/>
    <mergeCell ref="C27:F27"/>
    <mergeCell ref="H27:K27"/>
    <mergeCell ref="C24:F24"/>
    <mergeCell ref="A39:B39"/>
    <mergeCell ref="C39:F39"/>
    <mergeCell ref="H39:K39"/>
    <mergeCell ref="L39:M39"/>
    <mergeCell ref="H30:K30"/>
    <mergeCell ref="L30:M30"/>
    <mergeCell ref="C31:F31"/>
    <mergeCell ref="H31:K31"/>
    <mergeCell ref="L31:M31"/>
    <mergeCell ref="H34:K34"/>
    <mergeCell ref="L34:M34"/>
    <mergeCell ref="C35:F35"/>
    <mergeCell ref="H35:K35"/>
    <mergeCell ref="L35:M35"/>
    <mergeCell ref="C33:F33"/>
    <mergeCell ref="H33:K33"/>
    <mergeCell ref="L33:M33"/>
    <mergeCell ref="L37:M37"/>
    <mergeCell ref="C34:F34"/>
    <mergeCell ref="A46:B46"/>
    <mergeCell ref="C46:F46"/>
    <mergeCell ref="H46:K46"/>
    <mergeCell ref="L46:M46"/>
    <mergeCell ref="N42:N43"/>
    <mergeCell ref="O42:O43"/>
    <mergeCell ref="C45:F45"/>
    <mergeCell ref="H45:K45"/>
    <mergeCell ref="O46:P46"/>
    <mergeCell ref="L45:M45"/>
    <mergeCell ref="P42:P43"/>
    <mergeCell ref="C43:F43"/>
    <mergeCell ref="H43:K43"/>
    <mergeCell ref="L43:M43"/>
    <mergeCell ref="C44:F44"/>
    <mergeCell ref="H44:K44"/>
    <mergeCell ref="L44:M44"/>
    <mergeCell ref="N44:N45"/>
    <mergeCell ref="O44:O45"/>
    <mergeCell ref="P44:P45"/>
    <mergeCell ref="A42:B45"/>
    <mergeCell ref="C42:F42"/>
    <mergeCell ref="H42:K42"/>
    <mergeCell ref="L42:M42"/>
    <mergeCell ref="A64:C64"/>
    <mergeCell ref="F64:H64"/>
    <mergeCell ref="N54:N55"/>
    <mergeCell ref="A54:B55"/>
    <mergeCell ref="C54:F55"/>
    <mergeCell ref="G54:M55"/>
    <mergeCell ref="A58:S58"/>
    <mergeCell ref="A59:S59"/>
    <mergeCell ref="L48:M49"/>
    <mergeCell ref="N48:N49"/>
    <mergeCell ref="O48:S55"/>
    <mergeCell ref="A52:B52"/>
    <mergeCell ref="C52:F52"/>
    <mergeCell ref="H52:K52"/>
    <mergeCell ref="L52:M52"/>
    <mergeCell ref="A60:J60"/>
    <mergeCell ref="A63:C63"/>
    <mergeCell ref="D63:J63"/>
    <mergeCell ref="K63:N63"/>
    <mergeCell ref="O63:S63"/>
    <mergeCell ref="K60:S60"/>
    <mergeCell ref="A61:C61"/>
    <mergeCell ref="D61:J61"/>
    <mergeCell ref="K61:N61"/>
    <mergeCell ref="O5:S5"/>
    <mergeCell ref="O6:S17"/>
    <mergeCell ref="A4:S4"/>
    <mergeCell ref="O18:S18"/>
    <mergeCell ref="O19:S21"/>
    <mergeCell ref="Q47:R47"/>
    <mergeCell ref="Q42:Q45"/>
    <mergeCell ref="R42:R45"/>
    <mergeCell ref="L51:M51"/>
    <mergeCell ref="C50:F50"/>
    <mergeCell ref="H50:I50"/>
    <mergeCell ref="J50:K50"/>
    <mergeCell ref="L50:M50"/>
    <mergeCell ref="N50:N51"/>
    <mergeCell ref="C51:F51"/>
    <mergeCell ref="H51:I51"/>
    <mergeCell ref="J51:K51"/>
    <mergeCell ref="A47:M47"/>
    <mergeCell ref="N47:P47"/>
    <mergeCell ref="A48:B51"/>
    <mergeCell ref="C48:F49"/>
    <mergeCell ref="G48:G49"/>
    <mergeCell ref="H48:I49"/>
    <mergeCell ref="J48:K49"/>
  </mergeCells>
  <hyperlinks>
    <hyperlink ref="U1:V1" location="İÇİNDEKİLER!A1" display="İÇİNDEKİLER" xr:uid="{00000000-0004-0000-1200-000000000000}"/>
  </hyperlinks>
  <pageMargins left="0.70866141732283472" right="0.70866141732283472" top="0.74803149606299213" bottom="0.74803149606299213" header="0.31496062992125984" footer="0.31496062992125984"/>
  <pageSetup paperSize="9" scale="48" orientation="portrait" horizontalDpi="4294967294" verticalDpi="4294967294" r:id="rId1"/>
  <colBreaks count="1" manualBreakCount="1">
    <brk id="1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70"/>
  <sheetViews>
    <sheetView tabSelected="1" topLeftCell="A43" zoomScaleNormal="100" workbookViewId="0">
      <selection activeCell="L58" sqref="L58"/>
    </sheetView>
  </sheetViews>
  <sheetFormatPr defaultRowHeight="15"/>
  <cols>
    <col min="4" max="4" width="10.7109375" customWidth="1"/>
    <col min="7" max="7" width="11.140625" customWidth="1"/>
    <col min="8" max="8" width="8.7109375" customWidth="1"/>
    <col min="10" max="10" width="11.140625" customWidth="1"/>
    <col min="13" max="13" width="6.85546875" customWidth="1"/>
    <col min="14" max="14" width="8.140625" customWidth="1"/>
    <col min="15" max="15" width="18.85546875" customWidth="1"/>
    <col min="16" max="16" width="23.28515625" customWidth="1"/>
    <col min="18" max="18" width="12.85546875" customWidth="1"/>
  </cols>
  <sheetData>
    <row r="1" spans="1:27" ht="54" customHeight="1" thickBot="1">
      <c r="A1" s="140" t="s">
        <v>149</v>
      </c>
      <c r="B1" s="141"/>
      <c r="C1" s="141"/>
      <c r="D1" s="141"/>
      <c r="E1" s="141"/>
      <c r="F1" s="141"/>
      <c r="G1" s="141"/>
      <c r="H1" s="141"/>
      <c r="I1" s="141"/>
      <c r="J1" s="141"/>
      <c r="K1" s="141"/>
      <c r="L1" s="141"/>
      <c r="M1" s="141"/>
      <c r="N1" s="141"/>
      <c r="O1" s="141"/>
      <c r="P1" s="142"/>
      <c r="Q1" s="40"/>
      <c r="R1" s="136" t="s">
        <v>166</v>
      </c>
      <c r="S1" s="136"/>
      <c r="T1" s="40"/>
      <c r="U1" s="40"/>
      <c r="V1" s="40"/>
      <c r="W1" s="40"/>
      <c r="X1" s="40"/>
      <c r="Y1" s="40"/>
      <c r="Z1" s="40"/>
    </row>
    <row r="2" spans="1:27" ht="39.75" customHeight="1" thickBot="1">
      <c r="A2" s="137" t="s">
        <v>150</v>
      </c>
      <c r="B2" s="138"/>
      <c r="C2" s="138"/>
      <c r="D2" s="138"/>
      <c r="E2" s="138"/>
      <c r="F2" s="138"/>
      <c r="G2" s="138"/>
      <c r="H2" s="138"/>
      <c r="I2" s="138"/>
      <c r="J2" s="138"/>
      <c r="K2" s="138"/>
      <c r="L2" s="138"/>
      <c r="M2" s="138"/>
      <c r="N2" s="138"/>
      <c r="O2" s="138"/>
      <c r="P2" s="139"/>
      <c r="Q2" s="40"/>
      <c r="R2" s="40"/>
      <c r="S2" s="40"/>
      <c r="T2" s="40"/>
      <c r="U2" s="40"/>
      <c r="V2" s="40"/>
      <c r="W2" s="40"/>
      <c r="X2" s="40"/>
      <c r="Y2" s="40"/>
      <c r="Z2" s="40"/>
    </row>
    <row r="3" spans="1:27" ht="23.25">
      <c r="A3" s="62"/>
      <c r="B3" s="62"/>
      <c r="C3" s="62"/>
      <c r="D3" s="62"/>
      <c r="E3" s="62"/>
      <c r="F3" s="62"/>
      <c r="G3" s="62"/>
      <c r="H3" s="62"/>
      <c r="I3" s="62"/>
      <c r="J3" s="62"/>
      <c r="K3" s="62"/>
      <c r="L3" s="62"/>
      <c r="M3" s="62"/>
      <c r="N3" s="62"/>
      <c r="O3" s="62"/>
      <c r="P3" s="62"/>
      <c r="Q3" s="40"/>
      <c r="R3" s="40"/>
      <c r="S3" s="40"/>
      <c r="T3" s="40"/>
      <c r="U3" s="40"/>
      <c r="V3" s="40"/>
      <c r="W3" s="40"/>
      <c r="X3" s="40"/>
      <c r="Y3" s="40"/>
      <c r="Z3" s="40"/>
      <c r="AA3" s="40"/>
    </row>
    <row r="4" spans="1:27" ht="28.5" customHeight="1">
      <c r="A4" s="162" t="s">
        <v>0</v>
      </c>
      <c r="B4" s="163"/>
      <c r="C4" s="163"/>
      <c r="D4" s="163"/>
      <c r="E4" s="163"/>
      <c r="F4" s="163"/>
      <c r="G4" s="163"/>
      <c r="H4" s="163"/>
      <c r="I4" s="163"/>
      <c r="J4" s="163"/>
      <c r="K4" s="163"/>
      <c r="L4" s="163"/>
      <c r="M4" s="163"/>
      <c r="N4" s="163"/>
      <c r="O4" s="163"/>
      <c r="P4" s="164"/>
    </row>
    <row r="5" spans="1:27" ht="18.75">
      <c r="A5" s="160" t="s">
        <v>1</v>
      </c>
      <c r="B5" s="160"/>
      <c r="C5" s="160"/>
      <c r="D5" s="160"/>
      <c r="E5" s="160"/>
      <c r="F5" s="160"/>
      <c r="G5" s="160"/>
      <c r="H5" s="160"/>
      <c r="I5" s="160"/>
      <c r="J5" s="160"/>
      <c r="K5" s="160"/>
      <c r="L5" s="160"/>
      <c r="M5" s="160"/>
      <c r="N5" s="161"/>
      <c r="O5" s="147"/>
      <c r="P5" s="147"/>
    </row>
    <row r="6" spans="1:27" ht="15" customHeight="1">
      <c r="A6" s="127" t="s">
        <v>2</v>
      </c>
      <c r="B6" s="127"/>
      <c r="C6" s="127"/>
      <c r="D6" s="120"/>
      <c r="E6" s="120"/>
      <c r="F6" s="120"/>
      <c r="G6" s="117" t="s">
        <v>3</v>
      </c>
      <c r="H6" s="117"/>
      <c r="I6" s="117"/>
      <c r="J6" s="120"/>
      <c r="K6" s="120"/>
      <c r="L6" s="120"/>
      <c r="M6" s="120"/>
      <c r="N6" s="161"/>
      <c r="O6" s="57"/>
      <c r="P6" s="58"/>
    </row>
    <row r="7" spans="1:27" ht="15" customHeight="1">
      <c r="A7" s="117" t="s">
        <v>4</v>
      </c>
      <c r="B7" s="117"/>
      <c r="C7" s="117"/>
      <c r="D7" s="120"/>
      <c r="E7" s="120"/>
      <c r="F7" s="120"/>
      <c r="G7" s="117" t="s">
        <v>3</v>
      </c>
      <c r="H7" s="117"/>
      <c r="I7" s="117"/>
      <c r="J7" s="120"/>
      <c r="K7" s="120"/>
      <c r="L7" s="120"/>
      <c r="M7" s="120"/>
      <c r="N7" s="161"/>
      <c r="O7" s="68"/>
      <c r="P7" s="69"/>
    </row>
    <row r="8" spans="1:27" ht="15" customHeight="1">
      <c r="A8" s="117" t="s">
        <v>5</v>
      </c>
      <c r="B8" s="117"/>
      <c r="C8" s="117"/>
      <c r="D8" s="120"/>
      <c r="E8" s="120"/>
      <c r="F8" s="120"/>
      <c r="G8" s="117" t="s">
        <v>9</v>
      </c>
      <c r="H8" s="117"/>
      <c r="I8" s="117"/>
      <c r="J8" s="120"/>
      <c r="K8" s="120"/>
      <c r="L8" s="120"/>
      <c r="M8" s="120"/>
      <c r="N8" s="161"/>
      <c r="O8" s="68"/>
      <c r="P8" s="69"/>
    </row>
    <row r="9" spans="1:27" ht="15" customHeight="1">
      <c r="A9" s="117" t="s">
        <v>6</v>
      </c>
      <c r="B9" s="117"/>
      <c r="C9" s="117"/>
      <c r="D9" s="120"/>
      <c r="E9" s="120"/>
      <c r="F9" s="120"/>
      <c r="G9" s="117" t="s">
        <v>10</v>
      </c>
      <c r="H9" s="117"/>
      <c r="I9" s="117"/>
      <c r="J9" s="120"/>
      <c r="K9" s="120"/>
      <c r="L9" s="120"/>
      <c r="M9" s="120"/>
      <c r="N9" s="161"/>
      <c r="O9" s="68"/>
      <c r="P9" s="69"/>
    </row>
    <row r="10" spans="1:27" ht="15" customHeight="1">
      <c r="A10" s="117" t="s">
        <v>7</v>
      </c>
      <c r="B10" s="117"/>
      <c r="C10" s="117"/>
      <c r="D10" s="120"/>
      <c r="E10" s="120"/>
      <c r="F10" s="120"/>
      <c r="G10" s="117" t="s">
        <v>11</v>
      </c>
      <c r="H10" s="117"/>
      <c r="I10" s="117"/>
      <c r="J10" s="135">
        <v>46174</v>
      </c>
      <c r="K10" s="120"/>
      <c r="L10" s="120"/>
      <c r="M10" s="120"/>
      <c r="N10" s="161"/>
      <c r="O10" s="68"/>
      <c r="P10" s="69"/>
    </row>
    <row r="11" spans="1:27" ht="15" customHeight="1">
      <c r="A11" s="117" t="s">
        <v>12</v>
      </c>
      <c r="B11" s="117"/>
      <c r="C11" s="117"/>
      <c r="D11" s="134">
        <v>45264</v>
      </c>
      <c r="E11" s="120"/>
      <c r="F11" s="120"/>
      <c r="G11" s="117" t="s">
        <v>13</v>
      </c>
      <c r="H11" s="117"/>
      <c r="I11" s="117"/>
      <c r="J11" s="120"/>
      <c r="K11" s="120"/>
      <c r="L11" s="120"/>
      <c r="M11" s="120"/>
      <c r="N11" s="161"/>
      <c r="O11" s="68"/>
      <c r="P11" s="69"/>
    </row>
    <row r="12" spans="1:27" ht="15" customHeight="1">
      <c r="A12" s="117" t="s">
        <v>14</v>
      </c>
      <c r="B12" s="117"/>
      <c r="C12" s="117"/>
      <c r="D12" s="120">
        <v>3425.13</v>
      </c>
      <c r="E12" s="120"/>
      <c r="F12" s="120"/>
      <c r="G12" s="117" t="s">
        <v>40</v>
      </c>
      <c r="H12" s="117"/>
      <c r="I12" s="117"/>
      <c r="J12" s="436">
        <f>G51+D12</f>
        <v>3425.13</v>
      </c>
      <c r="K12" s="120"/>
      <c r="L12" s="120"/>
      <c r="M12" s="120"/>
      <c r="N12" s="161"/>
      <c r="O12" s="68"/>
      <c r="P12" s="69"/>
    </row>
    <row r="13" spans="1:27" ht="15" customHeight="1">
      <c r="A13" s="117" t="s">
        <v>41</v>
      </c>
      <c r="B13" s="117"/>
      <c r="C13" s="117"/>
      <c r="D13" s="120">
        <v>31</v>
      </c>
      <c r="E13" s="120"/>
      <c r="F13" s="120"/>
      <c r="G13" s="117" t="s">
        <v>42</v>
      </c>
      <c r="H13" s="117"/>
      <c r="I13" s="117"/>
      <c r="J13" s="120">
        <v>30</v>
      </c>
      <c r="K13" s="120"/>
      <c r="L13" s="120"/>
      <c r="M13" s="120"/>
      <c r="N13" s="161"/>
      <c r="O13" s="68"/>
      <c r="P13" s="69"/>
    </row>
    <row r="14" spans="1:27" ht="15" customHeight="1">
      <c r="A14" s="117" t="s">
        <v>43</v>
      </c>
      <c r="B14" s="117"/>
      <c r="C14" s="117"/>
      <c r="D14" s="120">
        <v>20</v>
      </c>
      <c r="E14" s="120"/>
      <c r="F14" s="120"/>
      <c r="G14" s="117" t="s">
        <v>43</v>
      </c>
      <c r="H14" s="117"/>
      <c r="I14" s="117"/>
      <c r="J14" s="120">
        <f>D14</f>
        <v>20</v>
      </c>
      <c r="K14" s="120"/>
      <c r="L14" s="120"/>
      <c r="M14" s="120"/>
      <c r="N14" s="161"/>
      <c r="O14" s="68"/>
      <c r="P14" s="69"/>
    </row>
    <row r="15" spans="1:27" ht="15" customHeight="1">
      <c r="A15" s="117" t="s">
        <v>62</v>
      </c>
      <c r="B15" s="117"/>
      <c r="C15" s="117"/>
      <c r="D15" s="120">
        <f>D13-D14</f>
        <v>11</v>
      </c>
      <c r="E15" s="120"/>
      <c r="F15" s="120"/>
      <c r="G15" s="117" t="s">
        <v>62</v>
      </c>
      <c r="H15" s="117"/>
      <c r="I15" s="117"/>
      <c r="J15" s="120">
        <f>J13-J14</f>
        <v>10</v>
      </c>
      <c r="K15" s="120"/>
      <c r="L15" s="120"/>
      <c r="M15" s="120"/>
      <c r="N15" s="161"/>
      <c r="O15" s="68"/>
      <c r="P15" s="69"/>
    </row>
    <row r="16" spans="1:27" ht="15" customHeight="1">
      <c r="A16" s="117" t="s">
        <v>58</v>
      </c>
      <c r="B16" s="117"/>
      <c r="C16" s="117"/>
      <c r="D16" s="120">
        <v>22834.18</v>
      </c>
      <c r="E16" s="120"/>
      <c r="F16" s="120"/>
      <c r="G16" s="117" t="s">
        <v>57</v>
      </c>
      <c r="H16" s="117"/>
      <c r="I16" s="117"/>
      <c r="J16" s="131">
        <v>0.15</v>
      </c>
      <c r="K16" s="131"/>
      <c r="L16" s="131"/>
      <c r="M16" s="131"/>
      <c r="N16" s="161"/>
      <c r="O16" s="68"/>
      <c r="P16" s="69"/>
    </row>
    <row r="17" spans="1:16" ht="29.25" customHeight="1">
      <c r="A17" s="132" t="s">
        <v>8</v>
      </c>
      <c r="B17" s="132"/>
      <c r="C17" s="132"/>
      <c r="D17" s="133" t="s">
        <v>192</v>
      </c>
      <c r="E17" s="133"/>
      <c r="F17" s="133"/>
      <c r="G17" s="133"/>
      <c r="H17" s="133"/>
      <c r="I17" s="133"/>
      <c r="J17" s="133"/>
      <c r="K17" s="133"/>
      <c r="L17" s="133"/>
      <c r="M17" s="133"/>
      <c r="N17" s="161"/>
      <c r="O17" s="19"/>
      <c r="P17" s="20"/>
    </row>
    <row r="18" spans="1:16" ht="15.75">
      <c r="A18" s="113" t="s">
        <v>15</v>
      </c>
      <c r="B18" s="113"/>
      <c r="C18" s="113"/>
      <c r="D18" s="113"/>
      <c r="E18" s="113"/>
      <c r="F18" s="113"/>
      <c r="G18" s="113"/>
      <c r="H18" s="113"/>
      <c r="I18" s="113"/>
      <c r="J18" s="113"/>
      <c r="K18" s="113"/>
      <c r="L18" s="113"/>
      <c r="M18" s="113"/>
      <c r="N18" s="9"/>
      <c r="O18" s="148"/>
      <c r="P18" s="149"/>
    </row>
    <row r="19" spans="1:16" ht="15" customHeight="1">
      <c r="A19" s="123"/>
      <c r="B19" s="123"/>
      <c r="C19" s="121"/>
      <c r="D19" s="121"/>
      <c r="E19" s="121"/>
      <c r="F19" s="121"/>
      <c r="G19" s="130" t="s">
        <v>30</v>
      </c>
      <c r="H19" s="115" t="s">
        <v>119</v>
      </c>
      <c r="I19" s="107"/>
      <c r="J19" s="107"/>
      <c r="K19" s="107"/>
      <c r="L19" s="115" t="s">
        <v>163</v>
      </c>
      <c r="M19" s="107"/>
      <c r="N19" s="109"/>
      <c r="O19" s="143"/>
      <c r="P19" s="144"/>
    </row>
    <row r="20" spans="1:16">
      <c r="A20" s="123"/>
      <c r="B20" s="123"/>
      <c r="C20" s="121"/>
      <c r="D20" s="121"/>
      <c r="E20" s="121"/>
      <c r="F20" s="121"/>
      <c r="G20" s="130"/>
      <c r="H20" s="107"/>
      <c r="I20" s="107"/>
      <c r="J20" s="107"/>
      <c r="K20" s="107"/>
      <c r="L20" s="107"/>
      <c r="M20" s="107"/>
      <c r="N20" s="109"/>
      <c r="O20" s="150"/>
      <c r="P20" s="151"/>
    </row>
    <row r="21" spans="1:16" ht="49.5" customHeight="1">
      <c r="A21" s="123"/>
      <c r="B21" s="123"/>
      <c r="C21" s="121"/>
      <c r="D21" s="121"/>
      <c r="E21" s="121"/>
      <c r="F21" s="121"/>
      <c r="G21" s="130"/>
      <c r="H21" s="107"/>
      <c r="I21" s="107"/>
      <c r="J21" s="107"/>
      <c r="K21" s="107"/>
      <c r="L21" s="107"/>
      <c r="M21" s="107"/>
      <c r="N21" s="109"/>
      <c r="O21" s="145"/>
      <c r="P21" s="146"/>
    </row>
    <row r="22" spans="1:16" ht="15" customHeight="1">
      <c r="A22" s="123" t="s">
        <v>16</v>
      </c>
      <c r="B22" s="123"/>
      <c r="C22" s="117" t="s">
        <v>17</v>
      </c>
      <c r="D22" s="117"/>
      <c r="E22" s="117"/>
      <c r="F22" s="117"/>
      <c r="G22" s="71">
        <v>1478.08</v>
      </c>
      <c r="H22" s="118">
        <f>$G22/$D$13*$D$14</f>
        <v>953.6</v>
      </c>
      <c r="I22" s="118"/>
      <c r="J22" s="118"/>
      <c r="K22" s="118"/>
      <c r="L22" s="118">
        <f>G22-H22</f>
        <v>524.4799999999999</v>
      </c>
      <c r="M22" s="118"/>
      <c r="N22" s="110"/>
      <c r="O22" s="152"/>
      <c r="P22" s="153"/>
    </row>
    <row r="23" spans="1:16" ht="15.75">
      <c r="A23" s="123"/>
      <c r="B23" s="123"/>
      <c r="C23" s="117" t="s">
        <v>18</v>
      </c>
      <c r="D23" s="117"/>
      <c r="E23" s="117"/>
      <c r="F23" s="117"/>
      <c r="G23" s="71">
        <v>22722.79</v>
      </c>
      <c r="H23" s="118">
        <f t="shared" ref="H23:H39" si="0">$G23/$D$13*$D$14</f>
        <v>14659.864516129033</v>
      </c>
      <c r="I23" s="118"/>
      <c r="J23" s="118"/>
      <c r="K23" s="118"/>
      <c r="L23" s="118">
        <f t="shared" ref="L23:L39" si="1">G23-H23</f>
        <v>8062.9254838709676</v>
      </c>
      <c r="M23" s="118"/>
      <c r="N23" s="110"/>
      <c r="O23" s="154"/>
      <c r="P23" s="155"/>
    </row>
    <row r="24" spans="1:16" ht="15.75">
      <c r="A24" s="123"/>
      <c r="B24" s="123"/>
      <c r="C24" s="117" t="s">
        <v>19</v>
      </c>
      <c r="D24" s="117"/>
      <c r="E24" s="117"/>
      <c r="F24" s="117"/>
      <c r="G24" s="71">
        <v>277.57</v>
      </c>
      <c r="H24" s="118">
        <f t="shared" si="0"/>
        <v>179.0774193548387</v>
      </c>
      <c r="I24" s="118"/>
      <c r="J24" s="118"/>
      <c r="K24" s="118"/>
      <c r="L24" s="118">
        <f t="shared" si="1"/>
        <v>98.492580645161297</v>
      </c>
      <c r="M24" s="118"/>
      <c r="N24" s="110"/>
      <c r="O24" s="154"/>
      <c r="P24" s="155"/>
    </row>
    <row r="25" spans="1:16" ht="15.75">
      <c r="A25" s="123"/>
      <c r="B25" s="123"/>
      <c r="C25" s="117" t="s">
        <v>20</v>
      </c>
      <c r="D25" s="117"/>
      <c r="E25" s="117"/>
      <c r="F25" s="117"/>
      <c r="G25" s="71">
        <v>5829.06</v>
      </c>
      <c r="H25" s="118">
        <f t="shared" si="0"/>
        <v>3760.6838709677422</v>
      </c>
      <c r="I25" s="118"/>
      <c r="J25" s="118"/>
      <c r="K25" s="118"/>
      <c r="L25" s="118">
        <f t="shared" si="1"/>
        <v>2068.3761290322582</v>
      </c>
      <c r="M25" s="118"/>
      <c r="N25" s="110"/>
      <c r="O25" s="154"/>
      <c r="P25" s="155"/>
    </row>
    <row r="26" spans="1:16" ht="15.75">
      <c r="A26" s="123"/>
      <c r="B26" s="123"/>
      <c r="C26" s="117" t="s">
        <v>21</v>
      </c>
      <c r="D26" s="117"/>
      <c r="E26" s="117"/>
      <c r="F26" s="117"/>
      <c r="G26" s="71">
        <v>0</v>
      </c>
      <c r="H26" s="118">
        <f t="shared" si="0"/>
        <v>0</v>
      </c>
      <c r="I26" s="118"/>
      <c r="J26" s="118"/>
      <c r="K26" s="118"/>
      <c r="L26" s="118">
        <f t="shared" si="1"/>
        <v>0</v>
      </c>
      <c r="M26" s="118"/>
      <c r="N26" s="110"/>
      <c r="O26" s="154"/>
      <c r="P26" s="155"/>
    </row>
    <row r="27" spans="1:16" ht="15.75">
      <c r="A27" s="123"/>
      <c r="B27" s="123"/>
      <c r="C27" s="117" t="s">
        <v>91</v>
      </c>
      <c r="D27" s="117"/>
      <c r="E27" s="117"/>
      <c r="F27" s="117"/>
      <c r="G27" s="71">
        <v>0</v>
      </c>
      <c r="H27" s="118">
        <f>G27</f>
        <v>0</v>
      </c>
      <c r="I27" s="118"/>
      <c r="J27" s="118"/>
      <c r="K27" s="118"/>
      <c r="L27" s="118">
        <f t="shared" si="1"/>
        <v>0</v>
      </c>
      <c r="M27" s="118"/>
      <c r="N27" s="110"/>
      <c r="O27" s="154"/>
      <c r="P27" s="155"/>
    </row>
    <row r="28" spans="1:16" ht="15.75">
      <c r="A28" s="123"/>
      <c r="B28" s="123"/>
      <c r="C28" s="117" t="s">
        <v>92</v>
      </c>
      <c r="D28" s="117"/>
      <c r="E28" s="117"/>
      <c r="F28" s="117"/>
      <c r="G28" s="71">
        <v>0</v>
      </c>
      <c r="H28" s="118">
        <f>G28</f>
        <v>0</v>
      </c>
      <c r="I28" s="118"/>
      <c r="J28" s="118"/>
      <c r="K28" s="118"/>
      <c r="L28" s="118">
        <f t="shared" si="1"/>
        <v>0</v>
      </c>
      <c r="M28" s="118"/>
      <c r="N28" s="110"/>
      <c r="O28" s="154"/>
      <c r="P28" s="155"/>
    </row>
    <row r="29" spans="1:16" ht="15.75">
      <c r="A29" s="123"/>
      <c r="B29" s="123"/>
      <c r="C29" s="117" t="s">
        <v>98</v>
      </c>
      <c r="D29" s="117"/>
      <c r="E29" s="117"/>
      <c r="F29" s="117"/>
      <c r="G29" s="71">
        <v>0</v>
      </c>
      <c r="H29" s="118">
        <f>G29</f>
        <v>0</v>
      </c>
      <c r="I29" s="118"/>
      <c r="J29" s="118"/>
      <c r="K29" s="118"/>
      <c r="L29" s="118">
        <f t="shared" si="1"/>
        <v>0</v>
      </c>
      <c r="M29" s="118"/>
      <c r="N29" s="110"/>
      <c r="O29" s="154"/>
      <c r="P29" s="155"/>
    </row>
    <row r="30" spans="1:16" ht="15.75">
      <c r="A30" s="123"/>
      <c r="B30" s="123"/>
      <c r="C30" s="117" t="s">
        <v>22</v>
      </c>
      <c r="D30" s="117"/>
      <c r="E30" s="117"/>
      <c r="F30" s="117"/>
      <c r="G30" s="71">
        <v>37541.910000000003</v>
      </c>
      <c r="H30" s="118">
        <v>61762.31</v>
      </c>
      <c r="I30" s="118"/>
      <c r="J30" s="118"/>
      <c r="K30" s="118"/>
      <c r="L30" s="118">
        <f t="shared" si="1"/>
        <v>-24220.399999999994</v>
      </c>
      <c r="M30" s="118"/>
      <c r="N30" s="110"/>
      <c r="O30" s="154"/>
      <c r="P30" s="155"/>
    </row>
    <row r="31" spans="1:16" ht="15.75">
      <c r="A31" s="123"/>
      <c r="B31" s="123"/>
      <c r="C31" s="117" t="s">
        <v>23</v>
      </c>
      <c r="D31" s="117"/>
      <c r="E31" s="117"/>
      <c r="F31" s="117"/>
      <c r="G31" s="71">
        <v>0</v>
      </c>
      <c r="H31" s="118">
        <f t="shared" si="0"/>
        <v>0</v>
      </c>
      <c r="I31" s="118"/>
      <c r="J31" s="118"/>
      <c r="K31" s="118"/>
      <c r="L31" s="118">
        <f t="shared" si="1"/>
        <v>0</v>
      </c>
      <c r="M31" s="118"/>
      <c r="N31" s="110"/>
      <c r="O31" s="154"/>
      <c r="P31" s="155"/>
    </row>
    <row r="32" spans="1:16" ht="15.75">
      <c r="A32" s="123"/>
      <c r="B32" s="123"/>
      <c r="C32" s="117" t="s">
        <v>190</v>
      </c>
      <c r="D32" s="117"/>
      <c r="E32" s="117"/>
      <c r="F32" s="117"/>
      <c r="G32" s="71">
        <v>5189.53</v>
      </c>
      <c r="H32" s="118">
        <f t="shared" si="0"/>
        <v>3348.0838709677419</v>
      </c>
      <c r="I32" s="118"/>
      <c r="J32" s="118"/>
      <c r="K32" s="118"/>
      <c r="L32" s="118">
        <f t="shared" si="1"/>
        <v>1841.4461290322579</v>
      </c>
      <c r="M32" s="118"/>
      <c r="N32" s="110"/>
      <c r="O32" s="154"/>
      <c r="P32" s="155"/>
    </row>
    <row r="33" spans="1:18" ht="15.75">
      <c r="A33" s="123"/>
      <c r="B33" s="123"/>
      <c r="C33" s="117" t="s">
        <v>189</v>
      </c>
      <c r="D33" s="117"/>
      <c r="E33" s="117"/>
      <c r="F33" s="117"/>
      <c r="G33" s="71">
        <v>3.35</v>
      </c>
      <c r="H33" s="118">
        <v>5.35</v>
      </c>
      <c r="I33" s="118"/>
      <c r="J33" s="118"/>
      <c r="K33" s="118"/>
      <c r="L33" s="118">
        <f t="shared" si="1"/>
        <v>-1.9999999999999996</v>
      </c>
      <c r="M33" s="118"/>
      <c r="N33" s="110"/>
      <c r="O33" s="154"/>
      <c r="P33" s="155"/>
    </row>
    <row r="34" spans="1:18" ht="15.75">
      <c r="A34" s="123"/>
      <c r="B34" s="123"/>
      <c r="C34" s="117" t="s">
        <v>188</v>
      </c>
      <c r="D34" s="117"/>
      <c r="E34" s="117"/>
      <c r="F34" s="117"/>
      <c r="G34" s="71">
        <v>8833.7999999999993</v>
      </c>
      <c r="H34" s="118">
        <f t="shared" si="0"/>
        <v>5699.2258064516127</v>
      </c>
      <c r="I34" s="118"/>
      <c r="J34" s="118"/>
      <c r="K34" s="118"/>
      <c r="L34" s="118">
        <f t="shared" si="1"/>
        <v>3134.5741935483866</v>
      </c>
      <c r="M34" s="118"/>
      <c r="N34" s="110"/>
      <c r="O34" s="154"/>
      <c r="P34" s="155"/>
    </row>
    <row r="35" spans="1:18" ht="15.75">
      <c r="A35" s="123"/>
      <c r="B35" s="123"/>
      <c r="C35" s="117" t="s">
        <v>27</v>
      </c>
      <c r="D35" s="117"/>
      <c r="E35" s="117"/>
      <c r="F35" s="117"/>
      <c r="G35" s="71">
        <v>23073.360000000001</v>
      </c>
      <c r="H35" s="118">
        <f t="shared" si="0"/>
        <v>14886.038709677421</v>
      </c>
      <c r="I35" s="118"/>
      <c r="J35" s="118"/>
      <c r="K35" s="118"/>
      <c r="L35" s="118">
        <f t="shared" si="1"/>
        <v>8187.3212903225794</v>
      </c>
      <c r="M35" s="118"/>
      <c r="N35" s="110"/>
      <c r="O35" s="154"/>
      <c r="P35" s="155"/>
    </row>
    <row r="36" spans="1:18" ht="15.75">
      <c r="A36" s="123"/>
      <c r="B36" s="123"/>
      <c r="C36" s="117" t="s">
        <v>187</v>
      </c>
      <c r="D36" s="117"/>
      <c r="E36" s="117"/>
      <c r="F36" s="117"/>
      <c r="G36" s="71">
        <v>13184.77</v>
      </c>
      <c r="H36" s="118">
        <f t="shared" si="0"/>
        <v>8506.3032258064522</v>
      </c>
      <c r="I36" s="118"/>
      <c r="J36" s="118"/>
      <c r="K36" s="118"/>
      <c r="L36" s="118">
        <f t="shared" si="1"/>
        <v>4678.4667741935482</v>
      </c>
      <c r="M36" s="118"/>
      <c r="N36" s="110"/>
      <c r="O36" s="154"/>
      <c r="P36" s="155"/>
      <c r="R36" s="7"/>
    </row>
    <row r="37" spans="1:18" ht="15.75">
      <c r="A37" s="123"/>
      <c r="B37" s="123"/>
      <c r="C37" s="117" t="s">
        <v>51</v>
      </c>
      <c r="D37" s="117"/>
      <c r="E37" s="117"/>
      <c r="F37" s="117"/>
      <c r="G37" s="71">
        <v>22157.360000000001</v>
      </c>
      <c r="H37" s="118">
        <f t="shared" si="0"/>
        <v>14295.070967741936</v>
      </c>
      <c r="I37" s="118"/>
      <c r="J37" s="118"/>
      <c r="K37" s="118"/>
      <c r="L37" s="118">
        <f t="shared" si="1"/>
        <v>7862.2890322580643</v>
      </c>
      <c r="M37" s="118"/>
      <c r="N37" s="110"/>
      <c r="O37" s="154"/>
      <c r="P37" s="155"/>
    </row>
    <row r="38" spans="1:18" ht="15.75">
      <c r="A38" s="123"/>
      <c r="B38" s="123"/>
      <c r="C38" s="117" t="s">
        <v>191</v>
      </c>
      <c r="D38" s="117"/>
      <c r="E38" s="117"/>
      <c r="F38" s="117"/>
      <c r="G38" s="71">
        <v>4394.92</v>
      </c>
      <c r="H38" s="118">
        <f t="shared" si="0"/>
        <v>2835.4322580645162</v>
      </c>
      <c r="I38" s="118"/>
      <c r="J38" s="118"/>
      <c r="K38" s="118"/>
      <c r="L38" s="118">
        <f t="shared" si="1"/>
        <v>1559.4877419354839</v>
      </c>
      <c r="M38" s="118"/>
      <c r="N38" s="110"/>
      <c r="O38" s="154"/>
      <c r="P38" s="155"/>
    </row>
    <row r="39" spans="1:18" ht="15.75">
      <c r="A39" s="123"/>
      <c r="B39" s="123"/>
      <c r="C39" s="117" t="s">
        <v>95</v>
      </c>
      <c r="D39" s="117"/>
      <c r="E39" s="117"/>
      <c r="F39" s="117"/>
      <c r="G39" s="71">
        <v>0</v>
      </c>
      <c r="H39" s="118">
        <f t="shared" si="0"/>
        <v>0</v>
      </c>
      <c r="I39" s="118"/>
      <c r="J39" s="118"/>
      <c r="K39" s="118"/>
      <c r="L39" s="118">
        <f t="shared" si="1"/>
        <v>0</v>
      </c>
      <c r="M39" s="118"/>
      <c r="N39" s="110"/>
      <c r="O39" s="156"/>
      <c r="P39" s="157"/>
    </row>
    <row r="40" spans="1:18" ht="18.75">
      <c r="A40" s="119" t="s">
        <v>33</v>
      </c>
      <c r="B40" s="119"/>
      <c r="C40" s="120"/>
      <c r="D40" s="120"/>
      <c r="E40" s="120"/>
      <c r="F40" s="120"/>
      <c r="G40" s="71">
        <f>SUM(G22:G39)</f>
        <v>144686.50000000003</v>
      </c>
      <c r="H40" s="118">
        <f>SUM(H22:K39)</f>
        <v>130891.04064516128</v>
      </c>
      <c r="I40" s="118"/>
      <c r="J40" s="118"/>
      <c r="K40" s="118"/>
      <c r="L40" s="129">
        <f>G40-H40</f>
        <v>13795.459354838749</v>
      </c>
      <c r="M40" s="129"/>
      <c r="N40" s="18">
        <v>1</v>
      </c>
      <c r="O40" s="148"/>
      <c r="P40" s="149"/>
    </row>
    <row r="41" spans="1:18" ht="43.5" customHeight="1">
      <c r="A41" s="113" t="s">
        <v>39</v>
      </c>
      <c r="B41" s="113"/>
      <c r="C41" s="113"/>
      <c r="D41" s="113"/>
      <c r="E41" s="113"/>
      <c r="F41" s="113"/>
      <c r="G41" s="113"/>
      <c r="H41" s="113"/>
      <c r="I41" s="113"/>
      <c r="J41" s="113"/>
      <c r="K41" s="113"/>
      <c r="L41" s="113"/>
      <c r="M41" s="113"/>
      <c r="N41" s="9"/>
      <c r="O41" s="130" t="s">
        <v>90</v>
      </c>
      <c r="P41" s="130"/>
    </row>
    <row r="42" spans="1:18" ht="31.5" customHeight="1">
      <c r="A42" s="114"/>
      <c r="B42" s="114"/>
      <c r="C42" s="113" t="s">
        <v>35</v>
      </c>
      <c r="D42" s="113"/>
      <c r="E42" s="113"/>
      <c r="F42" s="113"/>
      <c r="G42" s="44" t="s">
        <v>36</v>
      </c>
      <c r="H42" s="115" t="s">
        <v>37</v>
      </c>
      <c r="I42" s="115"/>
      <c r="J42" s="115"/>
      <c r="K42" s="115"/>
      <c r="L42" s="115" t="s">
        <v>38</v>
      </c>
      <c r="M42" s="115"/>
      <c r="N42" s="11"/>
      <c r="O42" s="44" t="s">
        <v>55</v>
      </c>
      <c r="P42" s="44" t="s">
        <v>56</v>
      </c>
    </row>
    <row r="43" spans="1:18" ht="15" customHeight="1">
      <c r="A43" s="114" t="s">
        <v>96</v>
      </c>
      <c r="B43" s="114"/>
      <c r="C43" s="127" t="s">
        <v>84</v>
      </c>
      <c r="D43" s="127"/>
      <c r="E43" s="127"/>
      <c r="F43" s="127"/>
      <c r="G43" s="79">
        <v>6405.7</v>
      </c>
      <c r="H43" s="116">
        <f>$G43/$J$13*$J$14</f>
        <v>4270.4666666666672</v>
      </c>
      <c r="I43" s="116"/>
      <c r="J43" s="116"/>
      <c r="K43" s="116"/>
      <c r="L43" s="116">
        <f>G43-H43</f>
        <v>2135.2333333333327</v>
      </c>
      <c r="M43" s="116"/>
      <c r="N43" s="111"/>
      <c r="O43" s="128">
        <f>L43+L44</f>
        <v>3469.7533333333326</v>
      </c>
      <c r="P43" s="43"/>
    </row>
    <row r="44" spans="1:18" ht="15.75">
      <c r="A44" s="114"/>
      <c r="B44" s="114"/>
      <c r="C44" s="127" t="s">
        <v>83</v>
      </c>
      <c r="D44" s="127"/>
      <c r="E44" s="127"/>
      <c r="F44" s="127"/>
      <c r="G44" s="79">
        <v>4003.56</v>
      </c>
      <c r="H44" s="116">
        <f t="shared" ref="H44:H46" si="2">$G44/$J$13*$J$14</f>
        <v>2669.04</v>
      </c>
      <c r="I44" s="116"/>
      <c r="J44" s="116"/>
      <c r="K44" s="116"/>
      <c r="L44" s="116">
        <f t="shared" ref="L44:L46" si="3">G44-H44</f>
        <v>1334.52</v>
      </c>
      <c r="M44" s="116"/>
      <c r="N44" s="111"/>
      <c r="O44" s="107"/>
      <c r="P44" s="43"/>
    </row>
    <row r="45" spans="1:18" ht="15.75">
      <c r="A45" s="114"/>
      <c r="B45" s="114"/>
      <c r="C45" s="127" t="s">
        <v>85</v>
      </c>
      <c r="D45" s="127"/>
      <c r="E45" s="127"/>
      <c r="F45" s="127"/>
      <c r="G45" s="79">
        <v>4804.28</v>
      </c>
      <c r="H45" s="116">
        <f t="shared" si="2"/>
        <v>3202.853333333333</v>
      </c>
      <c r="I45" s="116"/>
      <c r="J45" s="116"/>
      <c r="K45" s="116"/>
      <c r="L45" s="116">
        <f t="shared" si="3"/>
        <v>1601.4266666666667</v>
      </c>
      <c r="M45" s="116"/>
      <c r="N45" s="111"/>
      <c r="O45" s="43"/>
      <c r="P45" s="128">
        <f>L45+L46</f>
        <v>2491.1066666666666</v>
      </c>
    </row>
    <row r="46" spans="1:18" ht="13.5" customHeight="1">
      <c r="A46" s="114"/>
      <c r="B46" s="114"/>
      <c r="C46" s="127" t="s">
        <v>82</v>
      </c>
      <c r="D46" s="127"/>
      <c r="E46" s="127"/>
      <c r="F46" s="127"/>
      <c r="G46" s="79">
        <v>2669.04</v>
      </c>
      <c r="H46" s="116">
        <f t="shared" si="2"/>
        <v>1779.3600000000001</v>
      </c>
      <c r="I46" s="116"/>
      <c r="J46" s="116"/>
      <c r="K46" s="116"/>
      <c r="L46" s="116">
        <f t="shared" si="3"/>
        <v>889.67999999999984</v>
      </c>
      <c r="M46" s="116"/>
      <c r="N46" s="111"/>
      <c r="O46" s="43"/>
      <c r="P46" s="107"/>
    </row>
    <row r="47" spans="1:18" ht="15.75" customHeight="1">
      <c r="A47" s="119" t="s">
        <v>33</v>
      </c>
      <c r="B47" s="119"/>
      <c r="C47" s="107"/>
      <c r="D47" s="107"/>
      <c r="E47" s="107"/>
      <c r="F47" s="107"/>
      <c r="G47" s="79"/>
      <c r="H47" s="116"/>
      <c r="I47" s="116"/>
      <c r="J47" s="116"/>
      <c r="K47" s="116"/>
      <c r="L47" s="122">
        <f>SUM(L43:M46)</f>
        <v>5960.8599999999988</v>
      </c>
      <c r="M47" s="122"/>
      <c r="N47" s="9">
        <v>2</v>
      </c>
      <c r="O47" s="158"/>
      <c r="P47" s="159"/>
    </row>
    <row r="48" spans="1:18" ht="20.25" customHeight="1">
      <c r="A48" s="107" t="s">
        <v>44</v>
      </c>
      <c r="B48" s="107"/>
      <c r="C48" s="107"/>
      <c r="D48" s="107"/>
      <c r="E48" s="107"/>
      <c r="F48" s="107"/>
      <c r="G48" s="107"/>
      <c r="H48" s="107"/>
      <c r="I48" s="107"/>
      <c r="J48" s="107"/>
      <c r="K48" s="107"/>
      <c r="L48" s="107"/>
      <c r="M48" s="107"/>
      <c r="N48" s="10"/>
      <c r="O48" s="148"/>
      <c r="P48" s="149"/>
    </row>
    <row r="49" spans="1:16" ht="15" customHeight="1">
      <c r="A49" s="123" t="s">
        <v>45</v>
      </c>
      <c r="B49" s="123"/>
      <c r="C49" s="125" t="s">
        <v>46</v>
      </c>
      <c r="D49" s="125"/>
      <c r="E49" s="125"/>
      <c r="F49" s="125"/>
      <c r="G49" s="106" t="s">
        <v>47</v>
      </c>
      <c r="H49" s="106" t="s">
        <v>53</v>
      </c>
      <c r="I49" s="106"/>
      <c r="J49" s="106"/>
      <c r="K49" s="106"/>
      <c r="L49" s="106" t="s">
        <v>48</v>
      </c>
      <c r="M49" s="106"/>
      <c r="N49" s="112"/>
      <c r="O49" s="143"/>
      <c r="P49" s="144"/>
    </row>
    <row r="50" spans="1:16" ht="65.25" customHeight="1">
      <c r="A50" s="123"/>
      <c r="B50" s="123"/>
      <c r="C50" s="125"/>
      <c r="D50" s="125"/>
      <c r="E50" s="125"/>
      <c r="F50" s="125"/>
      <c r="G50" s="106"/>
      <c r="H50" s="106"/>
      <c r="I50" s="106"/>
      <c r="J50" s="106"/>
      <c r="K50" s="106"/>
      <c r="L50" s="106"/>
      <c r="M50" s="106"/>
      <c r="N50" s="112"/>
      <c r="O50" s="145"/>
      <c r="P50" s="146"/>
    </row>
    <row r="51" spans="1:16" ht="15.75">
      <c r="A51" s="123"/>
      <c r="B51" s="123"/>
      <c r="C51" s="127" t="s">
        <v>49</v>
      </c>
      <c r="D51" s="127"/>
      <c r="E51" s="127"/>
      <c r="F51" s="127"/>
      <c r="G51" s="79">
        <v>0</v>
      </c>
      <c r="H51" s="116">
        <f>(J12/D13*D14)-D12</f>
        <v>-1215.3687096774197</v>
      </c>
      <c r="I51" s="116"/>
      <c r="J51" s="116"/>
      <c r="K51" s="116"/>
      <c r="L51" s="116">
        <f>IF(H51&lt;=0,G51,G51-H51)</f>
        <v>0</v>
      </c>
      <c r="M51" s="116"/>
      <c r="N51" s="110"/>
      <c r="O51" s="143"/>
      <c r="P51" s="144"/>
    </row>
    <row r="52" spans="1:16" ht="15.75">
      <c r="A52" s="123"/>
      <c r="B52" s="123"/>
      <c r="C52" s="127" t="s">
        <v>50</v>
      </c>
      <c r="D52" s="127"/>
      <c r="E52" s="127"/>
      <c r="F52" s="127"/>
      <c r="G52" s="79">
        <v>847.45</v>
      </c>
      <c r="H52" s="116">
        <f>G52</f>
        <v>847.45</v>
      </c>
      <c r="I52" s="116"/>
      <c r="J52" s="116"/>
      <c r="K52" s="116"/>
      <c r="L52" s="116">
        <f>G52-H52</f>
        <v>0</v>
      </c>
      <c r="M52" s="116"/>
      <c r="N52" s="110"/>
      <c r="O52" s="145"/>
      <c r="P52" s="146"/>
    </row>
    <row r="53" spans="1:16" ht="18.75">
      <c r="A53" s="119" t="s">
        <v>33</v>
      </c>
      <c r="B53" s="119"/>
      <c r="C53" s="121"/>
      <c r="D53" s="121"/>
      <c r="E53" s="121"/>
      <c r="F53" s="121"/>
      <c r="G53" s="79"/>
      <c r="H53" s="116"/>
      <c r="I53" s="116"/>
      <c r="J53" s="116"/>
      <c r="K53" s="116"/>
      <c r="L53" s="122">
        <f>L51</f>
        <v>0</v>
      </c>
      <c r="M53" s="122"/>
      <c r="N53" s="18">
        <v>3</v>
      </c>
      <c r="O53" s="148"/>
      <c r="P53" s="149"/>
    </row>
    <row r="54" spans="1:16" ht="18.75">
      <c r="A54" s="107" t="s">
        <v>93</v>
      </c>
      <c r="B54" s="107"/>
      <c r="C54" s="107"/>
      <c r="D54" s="107"/>
      <c r="E54" s="107"/>
      <c r="F54" s="107"/>
      <c r="G54" s="107"/>
      <c r="H54" s="107"/>
      <c r="I54" s="107"/>
      <c r="J54" s="107"/>
      <c r="K54" s="107"/>
      <c r="L54" s="107"/>
      <c r="M54" s="107"/>
      <c r="N54" s="18"/>
      <c r="O54" s="37"/>
      <c r="P54" s="38"/>
    </row>
    <row r="55" spans="1:16">
      <c r="A55" s="123" t="s">
        <v>94</v>
      </c>
      <c r="B55" s="123"/>
      <c r="C55" s="124" t="s">
        <v>54</v>
      </c>
      <c r="D55" s="125"/>
      <c r="E55" s="125"/>
      <c r="F55" s="125"/>
      <c r="G55" s="126">
        <f>L40-L53</f>
        <v>13795.459354838749</v>
      </c>
      <c r="H55" s="126"/>
      <c r="I55" s="126"/>
      <c r="J55" s="126"/>
      <c r="K55" s="126"/>
      <c r="L55" s="126"/>
      <c r="M55" s="126"/>
      <c r="N55" s="108"/>
      <c r="O55" s="143"/>
      <c r="P55" s="144"/>
    </row>
    <row r="56" spans="1:16">
      <c r="A56" s="123"/>
      <c r="B56" s="123"/>
      <c r="C56" s="125"/>
      <c r="D56" s="125"/>
      <c r="E56" s="125"/>
      <c r="F56" s="125"/>
      <c r="G56" s="126"/>
      <c r="H56" s="126"/>
      <c r="I56" s="126"/>
      <c r="J56" s="126"/>
      <c r="K56" s="126"/>
      <c r="L56" s="126"/>
      <c r="M56" s="126"/>
      <c r="N56" s="108"/>
      <c r="O56" s="145"/>
      <c r="P56" s="146"/>
    </row>
    <row r="58" spans="1:16" ht="4.5" customHeight="1">
      <c r="F58" s="83"/>
      <c r="G58" s="83"/>
      <c r="H58" s="83"/>
      <c r="I58" s="83"/>
      <c r="J58" s="83"/>
      <c r="K58" s="83"/>
      <c r="L58" s="83"/>
      <c r="M58" s="83"/>
      <c r="N58" s="83"/>
      <c r="O58" s="83"/>
    </row>
    <row r="59" spans="1:16" ht="111.75" customHeight="1">
      <c r="A59" s="100" t="s">
        <v>177</v>
      </c>
      <c r="B59" s="100"/>
      <c r="C59" s="100"/>
      <c r="D59" s="100"/>
      <c r="E59" s="100"/>
      <c r="F59" s="100"/>
      <c r="G59" s="100"/>
      <c r="H59" s="100"/>
      <c r="I59" s="100"/>
      <c r="J59" s="100"/>
      <c r="K59" s="100"/>
      <c r="L59" s="100"/>
      <c r="M59" s="100"/>
      <c r="N59" s="100"/>
      <c r="O59" s="100"/>
      <c r="P59" s="100"/>
    </row>
    <row r="60" spans="1:16" ht="15.75" customHeight="1">
      <c r="A60" s="101"/>
      <c r="B60" s="101"/>
      <c r="C60" s="101"/>
      <c r="D60" s="101"/>
      <c r="E60" s="101"/>
      <c r="F60" s="101"/>
      <c r="G60" s="101"/>
      <c r="H60" s="101"/>
      <c r="I60" s="101"/>
      <c r="J60" s="101"/>
      <c r="K60" s="101"/>
      <c r="L60" s="101"/>
      <c r="M60" s="101"/>
      <c r="N60" s="101"/>
      <c r="O60" s="101"/>
      <c r="P60" s="101"/>
    </row>
    <row r="61" spans="1:16" ht="48" customHeight="1">
      <c r="A61" s="104" t="s">
        <v>178</v>
      </c>
      <c r="B61" s="104"/>
      <c r="C61" s="104"/>
      <c r="D61" s="104"/>
      <c r="E61" s="104"/>
      <c r="F61" s="104"/>
      <c r="G61" s="104"/>
      <c r="H61" s="104"/>
      <c r="I61" s="104"/>
      <c r="J61" s="105" t="s">
        <v>179</v>
      </c>
      <c r="K61" s="105"/>
      <c r="L61" s="105"/>
      <c r="M61" s="105"/>
      <c r="N61" s="105"/>
      <c r="O61" s="105"/>
      <c r="P61" s="105"/>
    </row>
    <row r="62" spans="1:16" ht="42" customHeight="1">
      <c r="A62" s="166" t="s">
        <v>180</v>
      </c>
      <c r="B62" s="166"/>
      <c r="C62" s="166"/>
      <c r="D62" s="102"/>
      <c r="E62" s="102"/>
      <c r="F62" s="102"/>
      <c r="G62" s="102"/>
      <c r="H62" s="102"/>
      <c r="I62" s="102"/>
      <c r="J62" s="166" t="s">
        <v>180</v>
      </c>
      <c r="K62" s="166"/>
      <c r="L62" s="166"/>
      <c r="M62" s="102"/>
      <c r="N62" s="102"/>
      <c r="O62" s="102"/>
      <c r="P62" s="102"/>
    </row>
    <row r="63" spans="1:16" ht="42" customHeight="1">
      <c r="A63" s="166" t="s">
        <v>181</v>
      </c>
      <c r="B63" s="166"/>
      <c r="C63" s="166"/>
      <c r="D63" s="102"/>
      <c r="E63" s="102"/>
      <c r="F63" s="102"/>
      <c r="G63" s="102"/>
      <c r="H63" s="102"/>
      <c r="I63" s="102"/>
      <c r="J63" s="166" t="s">
        <v>181</v>
      </c>
      <c r="K63" s="166"/>
      <c r="L63" s="166"/>
      <c r="M63" s="102"/>
      <c r="N63" s="102"/>
      <c r="O63" s="102"/>
      <c r="P63" s="102"/>
    </row>
    <row r="64" spans="1:16" ht="82.5" customHeight="1">
      <c r="A64" s="166" t="s">
        <v>182</v>
      </c>
      <c r="B64" s="166"/>
      <c r="C64" s="166"/>
      <c r="D64" s="102"/>
      <c r="E64" s="102"/>
      <c r="F64" s="102"/>
      <c r="G64" s="102"/>
      <c r="H64" s="102"/>
      <c r="I64" s="102"/>
      <c r="J64" s="166" t="s">
        <v>182</v>
      </c>
      <c r="K64" s="166"/>
      <c r="L64" s="166"/>
      <c r="M64" s="102"/>
      <c r="N64" s="102"/>
      <c r="O64" s="102"/>
      <c r="P64" s="102"/>
    </row>
    <row r="66" spans="7:18" ht="17.25">
      <c r="I66" s="103"/>
      <c r="J66" s="103"/>
      <c r="K66" s="103"/>
      <c r="L66" s="103"/>
      <c r="M66" s="103"/>
      <c r="N66" s="103"/>
      <c r="O66" s="103"/>
      <c r="P66" s="103"/>
      <c r="Q66" s="103"/>
      <c r="R66" s="103"/>
    </row>
    <row r="68" spans="7:18" ht="16.5">
      <c r="G68" s="165"/>
      <c r="H68" s="165"/>
      <c r="I68" s="165"/>
      <c r="J68" s="165"/>
      <c r="K68" s="165"/>
      <c r="L68" s="165"/>
    </row>
    <row r="69" spans="7:18" ht="16.5">
      <c r="G69" s="165"/>
      <c r="H69" s="165"/>
      <c r="I69" s="165"/>
      <c r="J69" s="165"/>
      <c r="K69" s="165"/>
      <c r="L69" s="165"/>
    </row>
    <row r="70" spans="7:18" ht="16.5">
      <c r="G70" s="165"/>
      <c r="H70" s="165"/>
      <c r="I70" s="165"/>
      <c r="J70" s="165"/>
      <c r="K70" s="165"/>
      <c r="L70" s="165"/>
    </row>
  </sheetData>
  <mergeCells count="201">
    <mergeCell ref="G68:L68"/>
    <mergeCell ref="G69:L69"/>
    <mergeCell ref="G70:L70"/>
    <mergeCell ref="A62:C62"/>
    <mergeCell ref="A63:C63"/>
    <mergeCell ref="A64:C64"/>
    <mergeCell ref="D62:I62"/>
    <mergeCell ref="D63:I63"/>
    <mergeCell ref="D64:I64"/>
    <mergeCell ref="J62:L62"/>
    <mergeCell ref="J63:L63"/>
    <mergeCell ref="J64:L64"/>
    <mergeCell ref="R1:S1"/>
    <mergeCell ref="A2:P2"/>
    <mergeCell ref="A1:P1"/>
    <mergeCell ref="O55:P56"/>
    <mergeCell ref="O5:P5"/>
    <mergeCell ref="O18:P18"/>
    <mergeCell ref="O19:P21"/>
    <mergeCell ref="O22:P39"/>
    <mergeCell ref="O40:P40"/>
    <mergeCell ref="O41:P41"/>
    <mergeCell ref="O47:P47"/>
    <mergeCell ref="O48:P48"/>
    <mergeCell ref="O49:P50"/>
    <mergeCell ref="O51:P52"/>
    <mergeCell ref="O53:P53"/>
    <mergeCell ref="A5:M5"/>
    <mergeCell ref="A6:C6"/>
    <mergeCell ref="D6:F6"/>
    <mergeCell ref="G6:I6"/>
    <mergeCell ref="J6:M6"/>
    <mergeCell ref="N5:N17"/>
    <mergeCell ref="A4:P4"/>
    <mergeCell ref="A9:C9"/>
    <mergeCell ref="D9:F9"/>
    <mergeCell ref="G9:I9"/>
    <mergeCell ref="J9:M9"/>
    <mergeCell ref="A10:C10"/>
    <mergeCell ref="D10:F10"/>
    <mergeCell ref="G10:I10"/>
    <mergeCell ref="J10:M10"/>
    <mergeCell ref="A7:C7"/>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8:M18"/>
    <mergeCell ref="A19:B21"/>
    <mergeCell ref="C19:F21"/>
    <mergeCell ref="G19:G21"/>
    <mergeCell ref="H19:K21"/>
    <mergeCell ref="L19:M21"/>
    <mergeCell ref="A16:C16"/>
    <mergeCell ref="D16:F16"/>
    <mergeCell ref="G16:I16"/>
    <mergeCell ref="J16:M16"/>
    <mergeCell ref="A17:C17"/>
    <mergeCell ref="D17:M17"/>
    <mergeCell ref="C25:F25"/>
    <mergeCell ref="H25:K25"/>
    <mergeCell ref="L25:M25"/>
    <mergeCell ref="C26:F26"/>
    <mergeCell ref="H26:K26"/>
    <mergeCell ref="L26:M26"/>
    <mergeCell ref="A22:B39"/>
    <mergeCell ref="C22:F22"/>
    <mergeCell ref="H22:K22"/>
    <mergeCell ref="L22:M22"/>
    <mergeCell ref="C23:F23"/>
    <mergeCell ref="H23:K23"/>
    <mergeCell ref="L23:M23"/>
    <mergeCell ref="C24:F24"/>
    <mergeCell ref="H24:K24"/>
    <mergeCell ref="L24:M24"/>
    <mergeCell ref="C29:F29"/>
    <mergeCell ref="H29:K29"/>
    <mergeCell ref="L29:M29"/>
    <mergeCell ref="C30:F30"/>
    <mergeCell ref="H30:K30"/>
    <mergeCell ref="L30:M30"/>
    <mergeCell ref="C27:F27"/>
    <mergeCell ref="H27:K27"/>
    <mergeCell ref="L27:M27"/>
    <mergeCell ref="C28:F28"/>
    <mergeCell ref="H28:K28"/>
    <mergeCell ref="L28:M28"/>
    <mergeCell ref="C33:F33"/>
    <mergeCell ref="H33:K33"/>
    <mergeCell ref="L33:M33"/>
    <mergeCell ref="C34:F34"/>
    <mergeCell ref="H34:K34"/>
    <mergeCell ref="L34:M34"/>
    <mergeCell ref="C31:F31"/>
    <mergeCell ref="H31:K31"/>
    <mergeCell ref="L31:M31"/>
    <mergeCell ref="C32:F32"/>
    <mergeCell ref="H32:K32"/>
    <mergeCell ref="L32:M32"/>
    <mergeCell ref="H40:K40"/>
    <mergeCell ref="L40:M40"/>
    <mergeCell ref="C37:F37"/>
    <mergeCell ref="H37:K37"/>
    <mergeCell ref="L37:M37"/>
    <mergeCell ref="C35:F35"/>
    <mergeCell ref="H35:K35"/>
    <mergeCell ref="L35:M35"/>
    <mergeCell ref="C36:F36"/>
    <mergeCell ref="H36:K36"/>
    <mergeCell ref="L36:M36"/>
    <mergeCell ref="C40:F40"/>
    <mergeCell ref="P45:P46"/>
    <mergeCell ref="C46:F46"/>
    <mergeCell ref="H46:K46"/>
    <mergeCell ref="L46:M46"/>
    <mergeCell ref="A43:B46"/>
    <mergeCell ref="C43:F43"/>
    <mergeCell ref="H43:K43"/>
    <mergeCell ref="L43:M43"/>
    <mergeCell ref="O43:O44"/>
    <mergeCell ref="C44:F44"/>
    <mergeCell ref="H44:K44"/>
    <mergeCell ref="L44:M44"/>
    <mergeCell ref="C45:F45"/>
    <mergeCell ref="H45:K45"/>
    <mergeCell ref="A15:C15"/>
    <mergeCell ref="D15:F15"/>
    <mergeCell ref="G15:I15"/>
    <mergeCell ref="J15:M15"/>
    <mergeCell ref="A53:B53"/>
    <mergeCell ref="C53:F53"/>
    <mergeCell ref="H53:K53"/>
    <mergeCell ref="L53:M53"/>
    <mergeCell ref="A55:B56"/>
    <mergeCell ref="C55:F56"/>
    <mergeCell ref="G55:M56"/>
    <mergeCell ref="C51:F51"/>
    <mergeCell ref="H51:K51"/>
    <mergeCell ref="L51:M51"/>
    <mergeCell ref="C52:F52"/>
    <mergeCell ref="H52:K52"/>
    <mergeCell ref="L52:M52"/>
    <mergeCell ref="A47:B47"/>
    <mergeCell ref="C47:F47"/>
    <mergeCell ref="H47:K47"/>
    <mergeCell ref="L47:M47"/>
    <mergeCell ref="A48:M48"/>
    <mergeCell ref="A49:B52"/>
    <mergeCell ref="C49:F50"/>
    <mergeCell ref="G49:G50"/>
    <mergeCell ref="H49:K50"/>
    <mergeCell ref="L49:M50"/>
    <mergeCell ref="A54:M54"/>
    <mergeCell ref="N55:N56"/>
    <mergeCell ref="N19:N21"/>
    <mergeCell ref="N22:N39"/>
    <mergeCell ref="N43:N44"/>
    <mergeCell ref="N45:N46"/>
    <mergeCell ref="N49:N50"/>
    <mergeCell ref="N51:N52"/>
    <mergeCell ref="A41:M41"/>
    <mergeCell ref="A42:B42"/>
    <mergeCell ref="C42:F42"/>
    <mergeCell ref="H42:K42"/>
    <mergeCell ref="L42:M42"/>
    <mergeCell ref="L45:M45"/>
    <mergeCell ref="C38:F38"/>
    <mergeCell ref="H38:K38"/>
    <mergeCell ref="L38:M38"/>
    <mergeCell ref="C39:F39"/>
    <mergeCell ref="H39:K39"/>
    <mergeCell ref="L39:M39"/>
    <mergeCell ref="A40:B40"/>
    <mergeCell ref="A59:P59"/>
    <mergeCell ref="A60:P60"/>
    <mergeCell ref="M62:P62"/>
    <mergeCell ref="M63:P63"/>
    <mergeCell ref="M64:P64"/>
    <mergeCell ref="I66:N66"/>
    <mergeCell ref="O66:R66"/>
    <mergeCell ref="A61:I61"/>
    <mergeCell ref="J61:P61"/>
  </mergeCells>
  <hyperlinks>
    <hyperlink ref="R1:S1" location="İÇİNDEKİLER!A1" display="İÇİNDEKİLER" xr:uid="{00000000-0004-0000-0100-000000000000}"/>
  </hyperlinks>
  <pageMargins left="0.7" right="0.7" top="0.75" bottom="0.75" header="0.3" footer="0.3"/>
  <pageSetup paperSize="9" scale="50" orientation="portrait" horizontalDpi="4294967294" verticalDpi="4294967294" r:id="rId1"/>
  <colBreaks count="1" manualBreakCount="1">
    <brk id="16" max="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J74"/>
  <sheetViews>
    <sheetView zoomScaleNormal="100" workbookViewId="0">
      <selection activeCell="H27" sqref="H27:K27"/>
    </sheetView>
  </sheetViews>
  <sheetFormatPr defaultRowHeight="15"/>
  <cols>
    <col min="1" max="1" width="11.85546875" customWidth="1"/>
    <col min="2" max="2" width="10.7109375" customWidth="1"/>
    <col min="3" max="3" width="22" customWidth="1"/>
    <col min="6" max="6" width="13" customWidth="1"/>
    <col min="7" max="7" width="15.42578125" customWidth="1"/>
    <col min="9" max="9" width="14.140625" customWidth="1"/>
    <col min="13" max="13" width="14" customWidth="1"/>
    <col min="14" max="14" width="4.7109375" customWidth="1"/>
  </cols>
  <sheetData>
    <row r="1" spans="1:19" ht="33" customHeight="1">
      <c r="A1" s="305" t="s">
        <v>165</v>
      </c>
      <c r="B1" s="306"/>
      <c r="C1" s="306"/>
      <c r="D1" s="306"/>
      <c r="E1" s="306"/>
      <c r="F1" s="306"/>
      <c r="G1" s="306"/>
      <c r="H1" s="306"/>
      <c r="I1" s="306"/>
      <c r="J1" s="306"/>
      <c r="K1" s="306"/>
      <c r="L1" s="306"/>
      <c r="M1" s="306"/>
      <c r="N1" s="307"/>
      <c r="O1" s="40"/>
      <c r="P1" s="136" t="s">
        <v>166</v>
      </c>
      <c r="Q1" s="136"/>
      <c r="R1" s="40"/>
      <c r="S1" s="40"/>
    </row>
    <row r="2" spans="1:19" ht="15.95" customHeight="1" thickBot="1">
      <c r="A2" s="232" t="s">
        <v>148</v>
      </c>
      <c r="B2" s="233"/>
      <c r="C2" s="233"/>
      <c r="D2" s="233"/>
      <c r="E2" s="233"/>
      <c r="F2" s="233"/>
      <c r="G2" s="233"/>
      <c r="H2" s="233"/>
      <c r="I2" s="233"/>
      <c r="J2" s="233"/>
      <c r="K2" s="233"/>
      <c r="L2" s="233"/>
      <c r="M2" s="233"/>
      <c r="N2" s="234"/>
      <c r="O2" s="40"/>
      <c r="P2" s="40"/>
      <c r="Q2" s="40"/>
      <c r="R2" s="40"/>
      <c r="S2" s="40"/>
    </row>
    <row r="3" spans="1:19" ht="23.25">
      <c r="A3" s="63"/>
      <c r="B3" s="63"/>
      <c r="C3" s="63"/>
      <c r="D3" s="63"/>
      <c r="E3" s="63"/>
      <c r="F3" s="63"/>
      <c r="G3" s="63"/>
      <c r="H3" s="63"/>
      <c r="I3" s="63"/>
      <c r="J3" s="63"/>
      <c r="K3" s="63"/>
      <c r="L3" s="63"/>
      <c r="M3" s="63"/>
      <c r="N3" s="63"/>
      <c r="O3" s="40"/>
      <c r="P3" s="40"/>
      <c r="Q3" s="40"/>
      <c r="R3" s="40"/>
      <c r="S3" s="40"/>
    </row>
    <row r="4" spans="1:19" ht="28.5" customHeight="1">
      <c r="A4" s="160" t="s">
        <v>0</v>
      </c>
      <c r="B4" s="160"/>
      <c r="C4" s="160"/>
      <c r="D4" s="160"/>
      <c r="E4" s="160"/>
      <c r="F4" s="160"/>
      <c r="G4" s="160"/>
      <c r="H4" s="160"/>
      <c r="I4" s="160"/>
      <c r="J4" s="160"/>
      <c r="K4" s="160"/>
      <c r="L4" s="160"/>
      <c r="M4" s="160"/>
      <c r="N4" s="1"/>
      <c r="O4" s="369"/>
      <c r="P4" s="370"/>
      <c r="Q4" s="370"/>
      <c r="R4" s="370"/>
      <c r="S4" s="370"/>
    </row>
    <row r="5" spans="1:19" ht="18.75">
      <c r="A5" s="160" t="s">
        <v>1</v>
      </c>
      <c r="B5" s="160"/>
      <c r="C5" s="160"/>
      <c r="D5" s="160"/>
      <c r="E5" s="160"/>
      <c r="F5" s="160"/>
      <c r="G5" s="160"/>
      <c r="H5" s="160"/>
      <c r="I5" s="160"/>
      <c r="J5" s="160"/>
      <c r="K5" s="160"/>
      <c r="L5" s="160"/>
      <c r="M5" s="160"/>
      <c r="N5" s="1"/>
    </row>
    <row r="6" spans="1:19" ht="15.75">
      <c r="A6" s="127" t="s">
        <v>2</v>
      </c>
      <c r="B6" s="127"/>
      <c r="C6" s="127"/>
      <c r="D6" s="120"/>
      <c r="E6" s="120"/>
      <c r="F6" s="120"/>
      <c r="G6" s="117" t="s">
        <v>3</v>
      </c>
      <c r="H6" s="117"/>
      <c r="I6" s="117"/>
      <c r="J6" s="120"/>
      <c r="K6" s="120"/>
      <c r="L6" s="120"/>
      <c r="M6" s="120"/>
      <c r="N6" s="299"/>
    </row>
    <row r="7" spans="1:19" ht="15.75">
      <c r="A7" s="117" t="s">
        <v>4</v>
      </c>
      <c r="B7" s="117"/>
      <c r="C7" s="117"/>
      <c r="D7" s="120"/>
      <c r="E7" s="120"/>
      <c r="F7" s="120"/>
      <c r="G7" s="117" t="s">
        <v>3</v>
      </c>
      <c r="H7" s="117"/>
      <c r="I7" s="117"/>
      <c r="J7" s="120"/>
      <c r="K7" s="120"/>
      <c r="L7" s="120"/>
      <c r="M7" s="120"/>
      <c r="N7" s="300"/>
    </row>
    <row r="8" spans="1:19" ht="15.75">
      <c r="A8" s="117" t="s">
        <v>5</v>
      </c>
      <c r="B8" s="117"/>
      <c r="C8" s="117"/>
      <c r="D8" s="120"/>
      <c r="E8" s="120"/>
      <c r="F8" s="120"/>
      <c r="G8" s="117" t="s">
        <v>9</v>
      </c>
      <c r="H8" s="117"/>
      <c r="I8" s="117"/>
      <c r="J8" s="120"/>
      <c r="K8" s="120"/>
      <c r="L8" s="120"/>
      <c r="M8" s="120"/>
      <c r="N8" s="300"/>
    </row>
    <row r="9" spans="1:19" ht="15.75">
      <c r="A9" s="117" t="s">
        <v>6</v>
      </c>
      <c r="B9" s="117"/>
      <c r="C9" s="117"/>
      <c r="D9" s="120"/>
      <c r="E9" s="120"/>
      <c r="F9" s="120"/>
      <c r="G9" s="117" t="s">
        <v>10</v>
      </c>
      <c r="H9" s="117"/>
      <c r="I9" s="117"/>
      <c r="J9" s="120"/>
      <c r="K9" s="120"/>
      <c r="L9" s="120"/>
      <c r="M9" s="120"/>
      <c r="N9" s="300"/>
    </row>
    <row r="10" spans="1:19" ht="15.75">
      <c r="A10" s="117" t="s">
        <v>7</v>
      </c>
      <c r="B10" s="117"/>
      <c r="C10" s="117"/>
      <c r="D10" s="120"/>
      <c r="E10" s="120"/>
      <c r="F10" s="120"/>
      <c r="G10" s="117" t="s">
        <v>11</v>
      </c>
      <c r="H10" s="117"/>
      <c r="I10" s="117"/>
      <c r="J10" s="135">
        <v>45261</v>
      </c>
      <c r="K10" s="120"/>
      <c r="L10" s="120"/>
      <c r="M10" s="120"/>
      <c r="N10" s="300"/>
    </row>
    <row r="11" spans="1:19" ht="15.75">
      <c r="A11" s="117" t="s">
        <v>12</v>
      </c>
      <c r="B11" s="117"/>
      <c r="C11" s="117"/>
      <c r="D11" s="134">
        <v>45289</v>
      </c>
      <c r="E11" s="120"/>
      <c r="F11" s="120"/>
      <c r="G11" s="117" t="s">
        <v>13</v>
      </c>
      <c r="H11" s="117"/>
      <c r="I11" s="117"/>
      <c r="J11" s="120"/>
      <c r="K11" s="120"/>
      <c r="L11" s="120"/>
      <c r="M11" s="120"/>
      <c r="N11" s="300"/>
    </row>
    <row r="12" spans="1:19" ht="15.75">
      <c r="A12" s="117" t="s">
        <v>14</v>
      </c>
      <c r="B12" s="117"/>
      <c r="C12" s="117"/>
      <c r="D12" s="120">
        <v>2280.46</v>
      </c>
      <c r="E12" s="120"/>
      <c r="F12" s="120"/>
      <c r="G12" s="117" t="s">
        <v>40</v>
      </c>
      <c r="H12" s="117"/>
      <c r="I12" s="117"/>
      <c r="J12" s="120">
        <f>G52+D12</f>
        <v>5925.02</v>
      </c>
      <c r="K12" s="120"/>
      <c r="L12" s="120"/>
      <c r="M12" s="120"/>
      <c r="N12" s="300"/>
    </row>
    <row r="13" spans="1:19" ht="15.75">
      <c r="A13" s="117" t="s">
        <v>41</v>
      </c>
      <c r="B13" s="117"/>
      <c r="C13" s="117"/>
      <c r="D13" s="120">
        <v>31</v>
      </c>
      <c r="E13" s="120"/>
      <c r="F13" s="120"/>
      <c r="G13" s="117" t="s">
        <v>42</v>
      </c>
      <c r="H13" s="117"/>
      <c r="I13" s="117"/>
      <c r="J13" s="120">
        <v>30</v>
      </c>
      <c r="K13" s="120"/>
      <c r="L13" s="120"/>
      <c r="M13" s="120"/>
      <c r="N13" s="300"/>
    </row>
    <row r="14" spans="1:19" ht="15.75">
      <c r="A14" s="117" t="s">
        <v>73</v>
      </c>
      <c r="B14" s="117"/>
      <c r="C14" s="117"/>
      <c r="D14" s="120">
        <v>15</v>
      </c>
      <c r="E14" s="120"/>
      <c r="F14" s="120"/>
      <c r="G14" s="117" t="s">
        <v>75</v>
      </c>
      <c r="H14" s="117"/>
      <c r="I14" s="117"/>
      <c r="J14" s="120">
        <f>D14</f>
        <v>15</v>
      </c>
      <c r="K14" s="120"/>
      <c r="L14" s="120"/>
      <c r="M14" s="120"/>
      <c r="N14" s="300"/>
    </row>
    <row r="15" spans="1:19" ht="15.75">
      <c r="A15" s="229" t="s">
        <v>74</v>
      </c>
      <c r="B15" s="230"/>
      <c r="C15" s="231"/>
      <c r="D15" s="266">
        <f>D13-D14</f>
        <v>16</v>
      </c>
      <c r="E15" s="267"/>
      <c r="F15" s="268"/>
      <c r="G15" s="229" t="s">
        <v>76</v>
      </c>
      <c r="H15" s="230"/>
      <c r="I15" s="231"/>
      <c r="J15" s="266">
        <f>J13-J14</f>
        <v>15</v>
      </c>
      <c r="K15" s="267"/>
      <c r="L15" s="267"/>
      <c r="M15" s="268"/>
      <c r="N15" s="300"/>
    </row>
    <row r="16" spans="1:19" ht="15.75">
      <c r="A16" s="117" t="s">
        <v>58</v>
      </c>
      <c r="B16" s="117"/>
      <c r="C16" s="117"/>
      <c r="D16" s="120">
        <v>21944.52</v>
      </c>
      <c r="E16" s="120"/>
      <c r="F16" s="120"/>
      <c r="G16" s="117" t="s">
        <v>57</v>
      </c>
      <c r="H16" s="117"/>
      <c r="I16" s="117"/>
      <c r="J16" s="131">
        <f>J12/D16</f>
        <v>0.26999998177221468</v>
      </c>
      <c r="K16" s="131"/>
      <c r="L16" s="131"/>
      <c r="M16" s="131"/>
      <c r="N16" s="300"/>
    </row>
    <row r="17" spans="1:14" ht="15.75">
      <c r="A17" s="229" t="s">
        <v>174</v>
      </c>
      <c r="B17" s="230"/>
      <c r="C17" s="230"/>
      <c r="D17" s="230"/>
      <c r="E17" s="230"/>
      <c r="F17" s="230"/>
      <c r="G17" s="230"/>
      <c r="H17" s="230"/>
      <c r="I17" s="231"/>
      <c r="J17" s="269">
        <v>0</v>
      </c>
      <c r="K17" s="298"/>
      <c r="L17" s="298"/>
      <c r="M17" s="290"/>
      <c r="N17" s="300"/>
    </row>
    <row r="18" spans="1:14" ht="29.25" customHeight="1">
      <c r="A18" s="132" t="s">
        <v>8</v>
      </c>
      <c r="B18" s="132"/>
      <c r="C18" s="132"/>
      <c r="D18" s="133"/>
      <c r="E18" s="133"/>
      <c r="F18" s="133"/>
      <c r="G18" s="133"/>
      <c r="H18" s="133"/>
      <c r="I18" s="133"/>
      <c r="J18" s="133"/>
      <c r="K18" s="133"/>
      <c r="L18" s="133"/>
      <c r="M18" s="133"/>
      <c r="N18" s="301"/>
    </row>
    <row r="19" spans="1:14" ht="15.75">
      <c r="A19" s="107" t="s">
        <v>15</v>
      </c>
      <c r="B19" s="107"/>
      <c r="C19" s="107"/>
      <c r="D19" s="107"/>
      <c r="E19" s="107"/>
      <c r="F19" s="107"/>
      <c r="G19" s="107"/>
      <c r="H19" s="107"/>
      <c r="I19" s="107"/>
      <c r="J19" s="107"/>
      <c r="K19" s="107"/>
      <c r="L19" s="107"/>
      <c r="M19" s="107"/>
      <c r="N19" s="1"/>
    </row>
    <row r="20" spans="1:14" ht="15" customHeight="1">
      <c r="A20" s="106"/>
      <c r="B20" s="106"/>
      <c r="C20" s="171"/>
      <c r="D20" s="171"/>
      <c r="E20" s="171"/>
      <c r="F20" s="171"/>
      <c r="G20" s="130" t="s">
        <v>30</v>
      </c>
      <c r="H20" s="106" t="s">
        <v>31</v>
      </c>
      <c r="I20" s="125"/>
      <c r="J20" s="125"/>
      <c r="K20" s="125"/>
      <c r="L20" s="106" t="s">
        <v>32</v>
      </c>
      <c r="M20" s="125"/>
      <c r="N20" s="299"/>
    </row>
    <row r="21" spans="1:14">
      <c r="A21" s="106"/>
      <c r="B21" s="106"/>
      <c r="C21" s="171"/>
      <c r="D21" s="171"/>
      <c r="E21" s="171"/>
      <c r="F21" s="171"/>
      <c r="G21" s="130"/>
      <c r="H21" s="125"/>
      <c r="I21" s="125"/>
      <c r="J21" s="125"/>
      <c r="K21" s="125"/>
      <c r="L21" s="125"/>
      <c r="M21" s="125"/>
      <c r="N21" s="300"/>
    </row>
    <row r="22" spans="1:14" ht="30" customHeight="1">
      <c r="A22" s="106"/>
      <c r="B22" s="106"/>
      <c r="C22" s="171"/>
      <c r="D22" s="171"/>
      <c r="E22" s="171"/>
      <c r="F22" s="171"/>
      <c r="G22" s="130"/>
      <c r="H22" s="125"/>
      <c r="I22" s="125"/>
      <c r="J22" s="125"/>
      <c r="K22" s="125"/>
      <c r="L22" s="125"/>
      <c r="M22" s="125"/>
      <c r="N22" s="301"/>
    </row>
    <row r="23" spans="1:14" ht="15" customHeight="1">
      <c r="A23" s="123" t="s">
        <v>16</v>
      </c>
      <c r="B23" s="123"/>
      <c r="C23" s="117" t="s">
        <v>17</v>
      </c>
      <c r="D23" s="117"/>
      <c r="E23" s="117"/>
      <c r="F23" s="117"/>
      <c r="G23" s="71">
        <v>0</v>
      </c>
      <c r="H23" s="118">
        <f>$G23/$D$13*$D$14</f>
        <v>0</v>
      </c>
      <c r="I23" s="118"/>
      <c r="J23" s="118"/>
      <c r="K23" s="118"/>
      <c r="L23" s="118">
        <f>G23-H23</f>
        <v>0</v>
      </c>
      <c r="M23" s="118"/>
      <c r="N23" s="299"/>
    </row>
    <row r="24" spans="1:14" ht="15.75">
      <c r="A24" s="123"/>
      <c r="B24" s="123"/>
      <c r="C24" s="117" t="s">
        <v>18</v>
      </c>
      <c r="D24" s="117"/>
      <c r="E24" s="117"/>
      <c r="F24" s="117"/>
      <c r="G24" s="71">
        <v>0</v>
      </c>
      <c r="H24" s="118">
        <f t="shared" ref="H24:H39" si="0">$G24/$D$13*$D$14</f>
        <v>0</v>
      </c>
      <c r="I24" s="118"/>
      <c r="J24" s="118"/>
      <c r="K24" s="118"/>
      <c r="L24" s="118">
        <f t="shared" ref="L24:L39" si="1">G24-H24</f>
        <v>0</v>
      </c>
      <c r="M24" s="118"/>
      <c r="N24" s="300"/>
    </row>
    <row r="25" spans="1:14" ht="15.75">
      <c r="A25" s="123"/>
      <c r="B25" s="123"/>
      <c r="C25" s="117" t="s">
        <v>19</v>
      </c>
      <c r="D25" s="117"/>
      <c r="E25" s="117"/>
      <c r="F25" s="117"/>
      <c r="G25" s="71">
        <v>0</v>
      </c>
      <c r="H25" s="118">
        <f t="shared" si="0"/>
        <v>0</v>
      </c>
      <c r="I25" s="118"/>
      <c r="J25" s="118"/>
      <c r="K25" s="118"/>
      <c r="L25" s="118">
        <f t="shared" si="1"/>
        <v>0</v>
      </c>
      <c r="M25" s="118"/>
      <c r="N25" s="300"/>
    </row>
    <row r="26" spans="1:14" ht="15.75">
      <c r="A26" s="123"/>
      <c r="B26" s="123"/>
      <c r="C26" s="117" t="s">
        <v>20</v>
      </c>
      <c r="D26" s="117"/>
      <c r="E26" s="117"/>
      <c r="F26" s="117"/>
      <c r="G26" s="71">
        <v>0</v>
      </c>
      <c r="H26" s="118">
        <f t="shared" si="0"/>
        <v>0</v>
      </c>
      <c r="I26" s="118"/>
      <c r="J26" s="118"/>
      <c r="K26" s="118"/>
      <c r="L26" s="118">
        <f t="shared" si="1"/>
        <v>0</v>
      </c>
      <c r="M26" s="118"/>
      <c r="N26" s="300"/>
    </row>
    <row r="27" spans="1:14" ht="15.75">
      <c r="A27" s="123"/>
      <c r="B27" s="123"/>
      <c r="C27" s="117" t="s">
        <v>21</v>
      </c>
      <c r="D27" s="117"/>
      <c r="E27" s="117"/>
      <c r="F27" s="117"/>
      <c r="G27" s="71">
        <v>0</v>
      </c>
      <c r="H27" s="118">
        <f t="shared" si="0"/>
        <v>0</v>
      </c>
      <c r="I27" s="118"/>
      <c r="J27" s="118"/>
      <c r="K27" s="118"/>
      <c r="L27" s="118">
        <f t="shared" si="1"/>
        <v>0</v>
      </c>
      <c r="M27" s="118"/>
      <c r="N27" s="300"/>
    </row>
    <row r="28" spans="1:14" ht="15.75">
      <c r="A28" s="123"/>
      <c r="B28" s="123"/>
      <c r="C28" s="117" t="s">
        <v>91</v>
      </c>
      <c r="D28" s="117"/>
      <c r="E28" s="117"/>
      <c r="F28" s="117"/>
      <c r="G28" s="71">
        <v>0</v>
      </c>
      <c r="H28" s="118">
        <f>G28</f>
        <v>0</v>
      </c>
      <c r="I28" s="118"/>
      <c r="J28" s="118"/>
      <c r="K28" s="118"/>
      <c r="L28" s="118">
        <f t="shared" si="1"/>
        <v>0</v>
      </c>
      <c r="M28" s="118"/>
      <c r="N28" s="300"/>
    </row>
    <row r="29" spans="1:14" ht="15.75">
      <c r="A29" s="123"/>
      <c r="B29" s="123"/>
      <c r="C29" s="117" t="s">
        <v>92</v>
      </c>
      <c r="D29" s="117"/>
      <c r="E29" s="117"/>
      <c r="F29" s="117"/>
      <c r="G29" s="71">
        <v>0</v>
      </c>
      <c r="H29" s="118">
        <f>G29</f>
        <v>0</v>
      </c>
      <c r="I29" s="118"/>
      <c r="J29" s="118"/>
      <c r="K29" s="118"/>
      <c r="L29" s="118">
        <f t="shared" si="1"/>
        <v>0</v>
      </c>
      <c r="M29" s="118"/>
      <c r="N29" s="300"/>
    </row>
    <row r="30" spans="1:14" ht="15.75">
      <c r="A30" s="123"/>
      <c r="B30" s="123"/>
      <c r="C30" s="117" t="s">
        <v>98</v>
      </c>
      <c r="D30" s="117"/>
      <c r="E30" s="117"/>
      <c r="F30" s="117"/>
      <c r="G30" s="71">
        <v>0</v>
      </c>
      <c r="H30" s="118">
        <f>G30</f>
        <v>0</v>
      </c>
      <c r="I30" s="118"/>
      <c r="J30" s="118"/>
      <c r="K30" s="118"/>
      <c r="L30" s="118">
        <f t="shared" si="1"/>
        <v>0</v>
      </c>
      <c r="M30" s="118"/>
      <c r="N30" s="300"/>
    </row>
    <row r="31" spans="1:14" ht="15.75">
      <c r="A31" s="123"/>
      <c r="B31" s="123"/>
      <c r="C31" s="117" t="s">
        <v>22</v>
      </c>
      <c r="D31" s="117"/>
      <c r="E31" s="117"/>
      <c r="F31" s="117"/>
      <c r="G31" s="71">
        <v>0</v>
      </c>
      <c r="H31" s="118">
        <f>G31</f>
        <v>0</v>
      </c>
      <c r="I31" s="118"/>
      <c r="J31" s="118"/>
      <c r="K31" s="118"/>
      <c r="L31" s="118">
        <f t="shared" si="1"/>
        <v>0</v>
      </c>
      <c r="M31" s="118"/>
      <c r="N31" s="300"/>
    </row>
    <row r="32" spans="1:14" ht="15.75">
      <c r="A32" s="123"/>
      <c r="B32" s="123"/>
      <c r="C32" s="117" t="s">
        <v>23</v>
      </c>
      <c r="D32" s="117"/>
      <c r="E32" s="117"/>
      <c r="F32" s="117"/>
      <c r="G32" s="71">
        <v>0</v>
      </c>
      <c r="H32" s="118">
        <f t="shared" si="0"/>
        <v>0</v>
      </c>
      <c r="I32" s="118"/>
      <c r="J32" s="118"/>
      <c r="K32" s="118"/>
      <c r="L32" s="118">
        <f t="shared" si="1"/>
        <v>0</v>
      </c>
      <c r="M32" s="118"/>
      <c r="N32" s="300"/>
    </row>
    <row r="33" spans="1:14" ht="15.75">
      <c r="A33" s="123"/>
      <c r="B33" s="123"/>
      <c r="C33" s="117" t="s">
        <v>24</v>
      </c>
      <c r="D33" s="117"/>
      <c r="E33" s="117"/>
      <c r="F33" s="117"/>
      <c r="G33" s="71">
        <v>24842.36</v>
      </c>
      <c r="H33" s="118">
        <f>$G33/$D$13*$D$14</f>
        <v>12020.496774193549</v>
      </c>
      <c r="I33" s="118"/>
      <c r="J33" s="118"/>
      <c r="K33" s="118"/>
      <c r="L33" s="118">
        <f t="shared" si="1"/>
        <v>12821.863225806452</v>
      </c>
      <c r="M33" s="118"/>
      <c r="N33" s="300"/>
    </row>
    <row r="34" spans="1:14" ht="15.75">
      <c r="A34" s="123"/>
      <c r="B34" s="123"/>
      <c r="C34" s="117" t="s">
        <v>25</v>
      </c>
      <c r="D34" s="117"/>
      <c r="E34" s="117"/>
      <c r="F34" s="117"/>
      <c r="G34" s="71">
        <v>13030.39</v>
      </c>
      <c r="H34" s="118">
        <f t="shared" si="0"/>
        <v>6305.0274193548385</v>
      </c>
      <c r="I34" s="118"/>
      <c r="J34" s="118"/>
      <c r="K34" s="118"/>
      <c r="L34" s="118">
        <f t="shared" si="1"/>
        <v>6725.362580645161</v>
      </c>
      <c r="M34" s="118"/>
      <c r="N34" s="300"/>
    </row>
    <row r="35" spans="1:14" ht="15.75">
      <c r="A35" s="123"/>
      <c r="B35" s="123"/>
      <c r="C35" s="117" t="s">
        <v>26</v>
      </c>
      <c r="D35" s="117"/>
      <c r="E35" s="117"/>
      <c r="F35" s="117"/>
      <c r="G35" s="71">
        <v>0</v>
      </c>
      <c r="H35" s="118">
        <f t="shared" si="0"/>
        <v>0</v>
      </c>
      <c r="I35" s="118"/>
      <c r="J35" s="118"/>
      <c r="K35" s="118"/>
      <c r="L35" s="118">
        <f t="shared" si="1"/>
        <v>0</v>
      </c>
      <c r="M35" s="118"/>
      <c r="N35" s="300"/>
    </row>
    <row r="36" spans="1:14" ht="15.75">
      <c r="A36" s="123"/>
      <c r="B36" s="123"/>
      <c r="C36" s="117" t="s">
        <v>27</v>
      </c>
      <c r="D36" s="117"/>
      <c r="E36" s="117"/>
      <c r="F36" s="117"/>
      <c r="G36" s="71">
        <v>0</v>
      </c>
      <c r="H36" s="118">
        <f t="shared" si="0"/>
        <v>0</v>
      </c>
      <c r="I36" s="118"/>
      <c r="J36" s="118"/>
      <c r="K36" s="118"/>
      <c r="L36" s="118">
        <f t="shared" si="1"/>
        <v>0</v>
      </c>
      <c r="M36" s="118"/>
      <c r="N36" s="300"/>
    </row>
    <row r="37" spans="1:14" ht="15.75">
      <c r="A37" s="123"/>
      <c r="B37" s="123"/>
      <c r="C37" s="117" t="s">
        <v>28</v>
      </c>
      <c r="D37" s="117"/>
      <c r="E37" s="117"/>
      <c r="F37" s="117"/>
      <c r="G37" s="71">
        <v>0</v>
      </c>
      <c r="H37" s="118">
        <f t="shared" si="0"/>
        <v>0</v>
      </c>
      <c r="I37" s="118"/>
      <c r="J37" s="118"/>
      <c r="K37" s="118"/>
      <c r="L37" s="118">
        <f t="shared" si="1"/>
        <v>0</v>
      </c>
      <c r="M37" s="118"/>
      <c r="N37" s="300"/>
    </row>
    <row r="38" spans="1:14" ht="15.75">
      <c r="A38" s="123"/>
      <c r="B38" s="123"/>
      <c r="C38" s="117" t="s">
        <v>51</v>
      </c>
      <c r="D38" s="117"/>
      <c r="E38" s="117"/>
      <c r="F38" s="117"/>
      <c r="G38" s="71">
        <v>8138.89</v>
      </c>
      <c r="H38" s="118">
        <f t="shared" si="0"/>
        <v>3938.1725806451614</v>
      </c>
      <c r="I38" s="118"/>
      <c r="J38" s="118"/>
      <c r="K38" s="118"/>
      <c r="L38" s="118">
        <f t="shared" si="1"/>
        <v>4200.717419354839</v>
      </c>
      <c r="M38" s="118"/>
      <c r="N38" s="300"/>
    </row>
    <row r="39" spans="1:14" ht="15.75">
      <c r="A39" s="123"/>
      <c r="B39" s="123"/>
      <c r="C39" s="117" t="s">
        <v>95</v>
      </c>
      <c r="D39" s="117"/>
      <c r="E39" s="117"/>
      <c r="F39" s="117"/>
      <c r="G39" s="71">
        <v>0</v>
      </c>
      <c r="H39" s="118">
        <f t="shared" si="0"/>
        <v>0</v>
      </c>
      <c r="I39" s="118"/>
      <c r="J39" s="118"/>
      <c r="K39" s="118"/>
      <c r="L39" s="118">
        <f t="shared" si="1"/>
        <v>0</v>
      </c>
      <c r="M39" s="118"/>
      <c r="N39" s="300"/>
    </row>
    <row r="40" spans="1:14" ht="18.75">
      <c r="A40" s="119" t="s">
        <v>33</v>
      </c>
      <c r="B40" s="119"/>
      <c r="C40" s="120"/>
      <c r="D40" s="120"/>
      <c r="E40" s="120"/>
      <c r="F40" s="120"/>
      <c r="G40" s="71">
        <f>SUM(G23:G39)</f>
        <v>46011.64</v>
      </c>
      <c r="H40" s="118">
        <f>SUM(H23:K39)</f>
        <v>22263.696774193548</v>
      </c>
      <c r="I40" s="118"/>
      <c r="J40" s="118"/>
      <c r="K40" s="118"/>
      <c r="L40" s="372">
        <f>G40-H40</f>
        <v>23747.943225806452</v>
      </c>
      <c r="M40" s="372"/>
      <c r="N40" s="5">
        <v>1</v>
      </c>
    </row>
    <row r="41" spans="1:14" ht="15.75">
      <c r="A41" s="107" t="s">
        <v>39</v>
      </c>
      <c r="B41" s="107"/>
      <c r="C41" s="107"/>
      <c r="D41" s="107"/>
      <c r="E41" s="107"/>
      <c r="F41" s="107"/>
      <c r="G41" s="107"/>
      <c r="H41" s="107"/>
      <c r="I41" s="107"/>
      <c r="J41" s="107"/>
      <c r="K41" s="107"/>
      <c r="L41" s="107"/>
      <c r="M41" s="107"/>
      <c r="N41" s="1"/>
    </row>
    <row r="42" spans="1:14" ht="73.5" customHeight="1">
      <c r="A42" s="114"/>
      <c r="B42" s="114"/>
      <c r="C42" s="125" t="s">
        <v>35</v>
      </c>
      <c r="D42" s="125"/>
      <c r="E42" s="125"/>
      <c r="F42" s="125"/>
      <c r="G42" s="46" t="s">
        <v>36</v>
      </c>
      <c r="H42" s="106" t="s">
        <v>77</v>
      </c>
      <c r="I42" s="106"/>
      <c r="J42" s="106"/>
      <c r="K42" s="106"/>
      <c r="L42" s="106" t="s">
        <v>78</v>
      </c>
      <c r="M42" s="106"/>
      <c r="N42" s="1"/>
    </row>
    <row r="43" spans="1:14" ht="15" customHeight="1">
      <c r="A43" s="183" t="s">
        <v>96</v>
      </c>
      <c r="B43" s="184"/>
      <c r="C43" s="173" t="s">
        <v>111</v>
      </c>
      <c r="D43" s="173"/>
      <c r="E43" s="173"/>
      <c r="F43" s="173"/>
      <c r="G43" s="70">
        <v>3622.3</v>
      </c>
      <c r="H43" s="371">
        <f>$G43/$J$13*$J$14</f>
        <v>1811.15</v>
      </c>
      <c r="I43" s="371"/>
      <c r="J43" s="371"/>
      <c r="K43" s="371"/>
      <c r="L43" s="371">
        <f>G43-H43</f>
        <v>1811.15</v>
      </c>
      <c r="M43" s="371"/>
      <c r="N43" s="299"/>
    </row>
    <row r="44" spans="1:14" ht="15.75">
      <c r="A44" s="373"/>
      <c r="B44" s="374"/>
      <c r="C44" s="173" t="s">
        <v>89</v>
      </c>
      <c r="D44" s="173"/>
      <c r="E44" s="173"/>
      <c r="F44" s="173"/>
      <c r="G44" s="70">
        <v>2173.38</v>
      </c>
      <c r="H44" s="371">
        <f t="shared" ref="H44:H45" si="2">$G44/$J$13*$J$14</f>
        <v>1086.69</v>
      </c>
      <c r="I44" s="371"/>
      <c r="J44" s="371"/>
      <c r="K44" s="371"/>
      <c r="L44" s="371">
        <f t="shared" ref="L44:L47" si="3">G44-H44</f>
        <v>1086.69</v>
      </c>
      <c r="M44" s="371"/>
      <c r="N44" s="300"/>
    </row>
    <row r="45" spans="1:14" ht="15.75">
      <c r="A45" s="373"/>
      <c r="B45" s="374"/>
      <c r="C45" s="173" t="s">
        <v>112</v>
      </c>
      <c r="D45" s="173"/>
      <c r="E45" s="173"/>
      <c r="F45" s="173"/>
      <c r="G45" s="70">
        <v>0</v>
      </c>
      <c r="H45" s="371">
        <f t="shared" si="2"/>
        <v>0</v>
      </c>
      <c r="I45" s="371"/>
      <c r="J45" s="371"/>
      <c r="K45" s="371"/>
      <c r="L45" s="371">
        <f t="shared" si="3"/>
        <v>0</v>
      </c>
      <c r="M45" s="371"/>
      <c r="N45" s="301"/>
    </row>
    <row r="46" spans="1:14" ht="15.75">
      <c r="A46" s="373"/>
      <c r="B46" s="374"/>
      <c r="C46" s="283" t="s">
        <v>113</v>
      </c>
      <c r="D46" s="284"/>
      <c r="E46" s="284"/>
      <c r="F46" s="285"/>
      <c r="G46" s="70">
        <v>2897.84</v>
      </c>
      <c r="H46" s="371">
        <f>G46</f>
        <v>2897.84</v>
      </c>
      <c r="I46" s="371"/>
      <c r="J46" s="371"/>
      <c r="K46" s="371"/>
      <c r="L46" s="371">
        <f t="shared" si="3"/>
        <v>0</v>
      </c>
      <c r="M46" s="371"/>
      <c r="N46" s="14"/>
    </row>
    <row r="47" spans="1:14" ht="15.75">
      <c r="A47" s="373"/>
      <c r="B47" s="374"/>
      <c r="C47" s="173" t="s">
        <v>114</v>
      </c>
      <c r="D47" s="173"/>
      <c r="E47" s="173"/>
      <c r="F47" s="173"/>
      <c r="G47" s="70">
        <v>0</v>
      </c>
      <c r="H47" s="371">
        <f>G47</f>
        <v>0</v>
      </c>
      <c r="I47" s="371"/>
      <c r="J47" s="371"/>
      <c r="K47" s="371"/>
      <c r="L47" s="371">
        <f t="shared" si="3"/>
        <v>0</v>
      </c>
      <c r="M47" s="371"/>
      <c r="N47" s="14"/>
    </row>
    <row r="48" spans="1:14" ht="18.75">
      <c r="A48" s="119" t="s">
        <v>33</v>
      </c>
      <c r="B48" s="119"/>
      <c r="C48" s="173"/>
      <c r="D48" s="173"/>
      <c r="E48" s="173"/>
      <c r="F48" s="173"/>
      <c r="G48" s="70"/>
      <c r="H48" s="371"/>
      <c r="I48" s="371"/>
      <c r="J48" s="371"/>
      <c r="K48" s="371"/>
      <c r="L48" s="372">
        <f>L43+L44+L45</f>
        <v>2897.84</v>
      </c>
      <c r="M48" s="372"/>
      <c r="N48" s="5">
        <v>2</v>
      </c>
    </row>
    <row r="49" spans="1:36" ht="15.75">
      <c r="A49" s="107" t="s">
        <v>44</v>
      </c>
      <c r="B49" s="107"/>
      <c r="C49" s="107"/>
      <c r="D49" s="107"/>
      <c r="E49" s="107"/>
      <c r="F49" s="107"/>
      <c r="G49" s="107"/>
      <c r="H49" s="107"/>
      <c r="I49" s="107"/>
      <c r="J49" s="107"/>
      <c r="K49" s="107"/>
      <c r="L49" s="107"/>
      <c r="M49" s="107"/>
      <c r="N49" s="1"/>
    </row>
    <row r="50" spans="1:36" ht="15" customHeight="1">
      <c r="A50" s="123" t="s">
        <v>45</v>
      </c>
      <c r="B50" s="123"/>
      <c r="C50" s="125" t="s">
        <v>46</v>
      </c>
      <c r="D50" s="125"/>
      <c r="E50" s="125"/>
      <c r="F50" s="125"/>
      <c r="G50" s="106" t="s">
        <v>47</v>
      </c>
      <c r="H50" s="291" t="s">
        <v>59</v>
      </c>
      <c r="I50" s="292"/>
      <c r="J50" s="291" t="s">
        <v>97</v>
      </c>
      <c r="K50" s="292"/>
      <c r="L50" s="106" t="s">
        <v>48</v>
      </c>
      <c r="M50" s="106"/>
      <c r="N50" s="299"/>
    </row>
    <row r="51" spans="1:36" ht="50.25" customHeight="1">
      <c r="A51" s="123"/>
      <c r="B51" s="123"/>
      <c r="C51" s="125"/>
      <c r="D51" s="125"/>
      <c r="E51" s="125"/>
      <c r="F51" s="125"/>
      <c r="G51" s="106"/>
      <c r="H51" s="293"/>
      <c r="I51" s="294"/>
      <c r="J51" s="293"/>
      <c r="K51" s="294"/>
      <c r="L51" s="106"/>
      <c r="M51" s="106"/>
      <c r="N51" s="301"/>
    </row>
    <row r="52" spans="1:36" ht="15.75">
      <c r="A52" s="123"/>
      <c r="B52" s="123"/>
      <c r="C52" s="117" t="s">
        <v>49</v>
      </c>
      <c r="D52" s="117"/>
      <c r="E52" s="117"/>
      <c r="F52" s="117"/>
      <c r="G52" s="71">
        <v>3644.56</v>
      </c>
      <c r="H52" s="118">
        <f>H33-(J17+G46+G47)</f>
        <v>9122.6567741935487</v>
      </c>
      <c r="I52" s="118"/>
      <c r="J52" s="366">
        <f>(H52*J16)-D12</f>
        <v>182.65716274642909</v>
      </c>
      <c r="K52" s="367"/>
      <c r="L52" s="118">
        <f>IF(J52&lt;=0,G52,G52-J52)</f>
        <v>3461.9028372535709</v>
      </c>
      <c r="M52" s="118"/>
      <c r="N52" s="299"/>
    </row>
    <row r="53" spans="1:36" ht="15.75">
      <c r="A53" s="123"/>
      <c r="B53" s="123"/>
      <c r="C53" s="117" t="s">
        <v>50</v>
      </c>
      <c r="D53" s="117"/>
      <c r="E53" s="117"/>
      <c r="F53" s="117"/>
      <c r="G53" s="71">
        <v>247.41</v>
      </c>
      <c r="H53" s="368"/>
      <c r="I53" s="367"/>
      <c r="J53" s="368">
        <f>G53</f>
        <v>247.41</v>
      </c>
      <c r="K53" s="367"/>
      <c r="L53" s="118">
        <f>G53-J53</f>
        <v>0</v>
      </c>
      <c r="M53" s="118"/>
      <c r="N53" s="301"/>
    </row>
    <row r="54" spans="1:36" ht="18.75">
      <c r="A54" s="119" t="s">
        <v>33</v>
      </c>
      <c r="B54" s="119"/>
      <c r="C54" s="120"/>
      <c r="D54" s="120"/>
      <c r="E54" s="120"/>
      <c r="F54" s="120"/>
      <c r="G54" s="71"/>
      <c r="H54" s="118"/>
      <c r="I54" s="118"/>
      <c r="J54" s="118"/>
      <c r="K54" s="118"/>
      <c r="L54" s="372">
        <f>SUM(L52+L53)</f>
        <v>3461.9028372535709</v>
      </c>
      <c r="M54" s="372"/>
      <c r="N54" s="5">
        <v>3</v>
      </c>
    </row>
    <row r="55" spans="1:36" ht="18.75" customHeight="1">
      <c r="A55" s="107" t="s">
        <v>109</v>
      </c>
      <c r="B55" s="107"/>
      <c r="C55" s="107"/>
      <c r="D55" s="107"/>
      <c r="E55" s="107"/>
      <c r="F55" s="107"/>
      <c r="G55" s="107"/>
      <c r="H55" s="107"/>
      <c r="I55" s="107"/>
      <c r="J55" s="107"/>
      <c r="K55" s="107"/>
      <c r="L55" s="107"/>
      <c r="M55" s="107"/>
      <c r="N55" s="39"/>
    </row>
    <row r="56" spans="1:36" ht="14.45" customHeight="1">
      <c r="A56" s="123" t="s">
        <v>99</v>
      </c>
      <c r="B56" s="123"/>
      <c r="C56" s="236" t="s">
        <v>52</v>
      </c>
      <c r="D56" s="236"/>
      <c r="E56" s="236"/>
      <c r="F56" s="236"/>
      <c r="G56" s="126">
        <f>L40+L48-L54</f>
        <v>23183.88038855288</v>
      </c>
      <c r="H56" s="126"/>
      <c r="I56" s="126"/>
      <c r="J56" s="126"/>
      <c r="K56" s="126"/>
      <c r="L56" s="126"/>
      <c r="M56" s="126"/>
      <c r="N56" s="299"/>
    </row>
    <row r="57" spans="1:36" ht="14.45" customHeight="1">
      <c r="A57" s="123"/>
      <c r="B57" s="123"/>
      <c r="C57" s="236"/>
      <c r="D57" s="236"/>
      <c r="E57" s="236"/>
      <c r="F57" s="236"/>
      <c r="G57" s="126"/>
      <c r="H57" s="126"/>
      <c r="I57" s="126"/>
      <c r="J57" s="126"/>
      <c r="K57" s="126"/>
      <c r="L57" s="126"/>
      <c r="M57" s="126"/>
      <c r="N57" s="301"/>
    </row>
    <row r="58" spans="1:36">
      <c r="P58" s="4"/>
    </row>
    <row r="59" spans="1:36" ht="139.5" customHeight="1">
      <c r="A59" s="365" t="s">
        <v>177</v>
      </c>
      <c r="B59" s="365"/>
      <c r="C59" s="365"/>
      <c r="D59" s="365"/>
      <c r="E59" s="365"/>
      <c r="F59" s="365"/>
      <c r="G59" s="365"/>
      <c r="H59" s="365"/>
      <c r="I59" s="365"/>
      <c r="J59" s="365"/>
      <c r="K59" s="365"/>
      <c r="L59" s="365"/>
      <c r="M59" s="365"/>
      <c r="N59" s="365"/>
      <c r="O59" s="89"/>
      <c r="P59" s="89"/>
      <c r="Q59" s="89"/>
      <c r="R59" s="89"/>
      <c r="S59" s="89"/>
    </row>
    <row r="60" spans="1:36" ht="19.5" customHeight="1">
      <c r="A60" s="101"/>
      <c r="B60" s="101"/>
      <c r="C60" s="101"/>
      <c r="D60" s="101"/>
      <c r="E60" s="101"/>
      <c r="F60" s="101"/>
      <c r="G60" s="101"/>
      <c r="H60" s="101"/>
      <c r="I60" s="101"/>
      <c r="J60" s="101"/>
      <c r="K60" s="101"/>
      <c r="L60" s="101"/>
      <c r="M60" s="101"/>
      <c r="N60" s="101"/>
      <c r="O60" s="87"/>
      <c r="P60" s="87"/>
      <c r="Q60" s="87"/>
      <c r="R60" s="87"/>
      <c r="S60" s="87"/>
    </row>
    <row r="61" spans="1:36" ht="38.25" customHeight="1">
      <c r="A61" s="378" t="s">
        <v>178</v>
      </c>
      <c r="B61" s="379"/>
      <c r="C61" s="379"/>
      <c r="D61" s="379"/>
      <c r="E61" s="379"/>
      <c r="F61" s="380"/>
      <c r="G61" s="378" t="s">
        <v>179</v>
      </c>
      <c r="H61" s="379"/>
      <c r="I61" s="379"/>
      <c r="J61" s="379"/>
      <c r="K61" s="379"/>
      <c r="L61" s="379"/>
      <c r="M61" s="379"/>
      <c r="N61" s="380"/>
      <c r="O61" s="90"/>
      <c r="P61" s="90"/>
      <c r="Q61" s="90"/>
      <c r="R61" s="90"/>
      <c r="S61" s="90"/>
    </row>
    <row r="62" spans="1:36" ht="38.25" customHeight="1">
      <c r="A62" s="381" t="s">
        <v>180</v>
      </c>
      <c r="B62" s="382"/>
      <c r="C62" s="383"/>
      <c r="D62" s="384"/>
      <c r="E62" s="384"/>
      <c r="F62" s="385"/>
      <c r="G62" s="381" t="s">
        <v>180</v>
      </c>
      <c r="H62" s="382"/>
      <c r="I62" s="383"/>
      <c r="J62" s="384"/>
      <c r="K62" s="384"/>
      <c r="L62" s="384"/>
      <c r="M62" s="384"/>
      <c r="N62" s="385"/>
      <c r="O62" s="91"/>
      <c r="P62" s="91"/>
      <c r="Q62" s="91"/>
      <c r="R62" s="91"/>
      <c r="S62" s="91"/>
      <c r="X62" s="103"/>
      <c r="Y62" s="103"/>
      <c r="Z62" s="103"/>
      <c r="AA62" s="103"/>
      <c r="AB62" s="103"/>
      <c r="AC62" s="103"/>
      <c r="AD62" s="103"/>
      <c r="AE62" s="103"/>
      <c r="AF62" s="103"/>
      <c r="AG62" s="103"/>
      <c r="AH62" s="103"/>
      <c r="AI62" s="103"/>
      <c r="AJ62" s="103"/>
    </row>
    <row r="63" spans="1:36" ht="38.25" customHeight="1">
      <c r="A63" s="381" t="s">
        <v>181</v>
      </c>
      <c r="B63" s="382"/>
      <c r="C63" s="383"/>
      <c r="D63" s="384"/>
      <c r="E63" s="384"/>
      <c r="F63" s="385"/>
      <c r="G63" s="381" t="s">
        <v>181</v>
      </c>
      <c r="H63" s="382"/>
      <c r="I63" s="383"/>
      <c r="J63" s="384"/>
      <c r="K63" s="384"/>
      <c r="L63" s="384"/>
      <c r="M63" s="384"/>
      <c r="N63" s="385"/>
      <c r="O63" s="91"/>
      <c r="P63" s="91"/>
      <c r="Q63" s="91"/>
      <c r="R63" s="91"/>
      <c r="S63" s="91"/>
    </row>
    <row r="64" spans="1:36" ht="79.5" customHeight="1">
      <c r="A64" s="381" t="s">
        <v>182</v>
      </c>
      <c r="B64" s="382"/>
      <c r="C64" s="383"/>
      <c r="D64" s="384"/>
      <c r="E64" s="384"/>
      <c r="F64" s="385"/>
      <c r="G64" s="381" t="s">
        <v>182</v>
      </c>
      <c r="H64" s="382"/>
      <c r="I64" s="383"/>
      <c r="J64" s="384"/>
      <c r="K64" s="384"/>
      <c r="L64" s="384"/>
      <c r="M64" s="384"/>
      <c r="N64" s="385"/>
      <c r="O64" s="91"/>
      <c r="P64" s="91"/>
      <c r="Q64" s="91"/>
      <c r="R64" s="91"/>
      <c r="S64" s="91"/>
    </row>
    <row r="65" spans="8:16" ht="30">
      <c r="H65" s="244"/>
      <c r="I65" s="244"/>
      <c r="J65" s="244"/>
      <c r="K65" s="32"/>
      <c r="L65" s="86"/>
      <c r="M65" s="32"/>
      <c r="N65" s="32"/>
      <c r="O65" s="32"/>
      <c r="P65" s="32"/>
    </row>
    <row r="66" spans="8:16">
      <c r="H66" s="32"/>
      <c r="I66" s="32"/>
      <c r="J66" s="32"/>
      <c r="K66" s="32"/>
      <c r="L66" s="32"/>
      <c r="M66" s="32"/>
      <c r="N66" s="32"/>
      <c r="O66" s="32"/>
      <c r="P66" s="32"/>
    </row>
    <row r="67" spans="8:16">
      <c r="H67" s="32"/>
      <c r="I67" s="32"/>
      <c r="J67" s="32"/>
      <c r="K67" s="32"/>
      <c r="L67" s="32"/>
      <c r="M67" s="32"/>
      <c r="N67" s="32"/>
      <c r="O67" s="32"/>
      <c r="P67" s="32"/>
    </row>
    <row r="68" spans="8:16" ht="32.25" customHeight="1">
      <c r="H68" s="375"/>
      <c r="I68" s="375"/>
      <c r="J68" s="375"/>
      <c r="K68" s="375"/>
      <c r="L68" s="375"/>
      <c r="M68" s="375"/>
      <c r="N68" s="32"/>
      <c r="O68" s="32"/>
      <c r="P68" s="32"/>
    </row>
    <row r="69" spans="8:16">
      <c r="H69" s="244"/>
      <c r="I69" s="244"/>
      <c r="J69" s="244"/>
      <c r="K69" s="244"/>
      <c r="L69" s="244"/>
      <c r="M69" s="88"/>
      <c r="N69" s="32"/>
      <c r="O69" s="32"/>
      <c r="P69" s="32"/>
    </row>
    <row r="70" spans="8:16">
      <c r="H70" s="244"/>
      <c r="I70" s="244"/>
      <c r="J70" s="244"/>
      <c r="K70" s="244"/>
      <c r="L70" s="244"/>
      <c r="M70" s="88"/>
      <c r="N70" s="32"/>
      <c r="O70" s="32"/>
      <c r="P70" s="32"/>
    </row>
    <row r="71" spans="8:16" ht="37.5">
      <c r="H71" s="244"/>
      <c r="I71" s="244"/>
      <c r="J71" s="244"/>
      <c r="K71" s="244"/>
      <c r="L71" s="244"/>
      <c r="M71" s="88"/>
      <c r="N71" s="377"/>
      <c r="O71" s="377"/>
      <c r="P71" s="32"/>
    </row>
    <row r="72" spans="8:16">
      <c r="H72" s="32"/>
      <c r="I72" s="32"/>
      <c r="J72" s="32"/>
      <c r="K72" s="32"/>
      <c r="L72" s="32"/>
      <c r="M72" s="32"/>
      <c r="N72" s="32"/>
      <c r="O72" s="32"/>
      <c r="P72" s="32"/>
    </row>
    <row r="73" spans="8:16">
      <c r="H73" s="32"/>
      <c r="I73" s="32"/>
      <c r="J73" s="32"/>
      <c r="K73" s="32"/>
      <c r="L73" s="32"/>
      <c r="M73" s="32"/>
      <c r="N73" s="32"/>
      <c r="O73" s="32"/>
      <c r="P73" s="32"/>
    </row>
    <row r="74" spans="8:16" ht="64.5" customHeight="1">
      <c r="H74" s="32"/>
      <c r="I74" s="376"/>
      <c r="J74" s="376"/>
      <c r="K74" s="376"/>
      <c r="L74" s="376"/>
      <c r="M74" s="376"/>
      <c r="N74" s="376"/>
      <c r="O74" s="376"/>
      <c r="P74" s="376"/>
    </row>
  </sheetData>
  <mergeCells count="197">
    <mergeCell ref="H68:M68"/>
    <mergeCell ref="H69:L69"/>
    <mergeCell ref="H70:L70"/>
    <mergeCell ref="H71:L71"/>
    <mergeCell ref="M74:P74"/>
    <mergeCell ref="I74:L74"/>
    <mergeCell ref="N71:O71"/>
    <mergeCell ref="A61:F61"/>
    <mergeCell ref="G61:N61"/>
    <mergeCell ref="A62:B62"/>
    <mergeCell ref="A63:B63"/>
    <mergeCell ref="A64:B64"/>
    <mergeCell ref="C62:F62"/>
    <mergeCell ref="C63:F63"/>
    <mergeCell ref="C64:F64"/>
    <mergeCell ref="G62:H62"/>
    <mergeCell ref="G63:H63"/>
    <mergeCell ref="G64:H64"/>
    <mergeCell ref="I62:N62"/>
    <mergeCell ref="I63:N63"/>
    <mergeCell ref="I64:N64"/>
    <mergeCell ref="N56:N57"/>
    <mergeCell ref="L42:M42"/>
    <mergeCell ref="L43:M43"/>
    <mergeCell ref="L44:M44"/>
    <mergeCell ref="L45:M45"/>
    <mergeCell ref="L48:M48"/>
    <mergeCell ref="H42:K42"/>
    <mergeCell ref="H43:K43"/>
    <mergeCell ref="H44:K44"/>
    <mergeCell ref="H45:K45"/>
    <mergeCell ref="A2:N2"/>
    <mergeCell ref="P1:Q1"/>
    <mergeCell ref="A48:B48"/>
    <mergeCell ref="N23:N39"/>
    <mergeCell ref="N20:N22"/>
    <mergeCell ref="N6:N18"/>
    <mergeCell ref="N43:N45"/>
    <mergeCell ref="N52:N53"/>
    <mergeCell ref="N50:N51"/>
    <mergeCell ref="L23:M23"/>
    <mergeCell ref="L24:M24"/>
    <mergeCell ref="L25:M25"/>
    <mergeCell ref="H48:K48"/>
    <mergeCell ref="C44:F44"/>
    <mergeCell ref="C45:F45"/>
    <mergeCell ref="C48:F48"/>
    <mergeCell ref="A40:B40"/>
    <mergeCell ref="C40:F40"/>
    <mergeCell ref="H40:K40"/>
    <mergeCell ref="L40:M40"/>
    <mergeCell ref="C42:F42"/>
    <mergeCell ref="A42:B42"/>
    <mergeCell ref="C43:F43"/>
    <mergeCell ref="A41:M41"/>
    <mergeCell ref="A4:M4"/>
    <mergeCell ref="A5:M5"/>
    <mergeCell ref="A6:C6"/>
    <mergeCell ref="D6:F6"/>
    <mergeCell ref="G6:I6"/>
    <mergeCell ref="J6:M6"/>
    <mergeCell ref="G9:I9"/>
    <mergeCell ref="G10:I10"/>
    <mergeCell ref="G11:I11"/>
    <mergeCell ref="J9:M9"/>
    <mergeCell ref="J10:M10"/>
    <mergeCell ref="J11:M11"/>
    <mergeCell ref="A9:C9"/>
    <mergeCell ref="A10:C10"/>
    <mergeCell ref="A11:C11"/>
    <mergeCell ref="D9:F9"/>
    <mergeCell ref="G8:I8"/>
    <mergeCell ref="J8:M8"/>
    <mergeCell ref="A19:M19"/>
    <mergeCell ref="C37:F37"/>
    <mergeCell ref="H30:K30"/>
    <mergeCell ref="H31:K31"/>
    <mergeCell ref="C38:F38"/>
    <mergeCell ref="C39:F39"/>
    <mergeCell ref="C28:F28"/>
    <mergeCell ref="C29:F29"/>
    <mergeCell ref="C30:F30"/>
    <mergeCell ref="C31:F31"/>
    <mergeCell ref="C32:F32"/>
    <mergeCell ref="C33:F33"/>
    <mergeCell ref="H32:K32"/>
    <mergeCell ref="H33:K33"/>
    <mergeCell ref="H34:K34"/>
    <mergeCell ref="H35:K35"/>
    <mergeCell ref="H36:K36"/>
    <mergeCell ref="H37:K37"/>
    <mergeCell ref="H28:K28"/>
    <mergeCell ref="H29:K29"/>
    <mergeCell ref="L38:M38"/>
    <mergeCell ref="L39:M39"/>
    <mergeCell ref="H38:K38"/>
    <mergeCell ref="H39:K39"/>
    <mergeCell ref="L32:M32"/>
    <mergeCell ref="L33:M33"/>
    <mergeCell ref="L31:M31"/>
    <mergeCell ref="C34:F34"/>
    <mergeCell ref="C35:F35"/>
    <mergeCell ref="C36:F36"/>
    <mergeCell ref="A23:B39"/>
    <mergeCell ref="L34:M34"/>
    <mergeCell ref="L35:M35"/>
    <mergeCell ref="L36:M36"/>
    <mergeCell ref="L37:M37"/>
    <mergeCell ref="L26:M26"/>
    <mergeCell ref="L27:M27"/>
    <mergeCell ref="L28:M28"/>
    <mergeCell ref="L29:M29"/>
    <mergeCell ref="L30:M30"/>
    <mergeCell ref="H26:K26"/>
    <mergeCell ref="H27:K27"/>
    <mergeCell ref="H23:K23"/>
    <mergeCell ref="H24:K24"/>
    <mergeCell ref="H25:K25"/>
    <mergeCell ref="C23:F23"/>
    <mergeCell ref="A16:C16"/>
    <mergeCell ref="D14:F14"/>
    <mergeCell ref="D16:F16"/>
    <mergeCell ref="G14:I14"/>
    <mergeCell ref="G16:I16"/>
    <mergeCell ref="J14:M14"/>
    <mergeCell ref="J16:M16"/>
    <mergeCell ref="D8:F8"/>
    <mergeCell ref="A17:I17"/>
    <mergeCell ref="J17:M17"/>
    <mergeCell ref="D10:F10"/>
    <mergeCell ref="D11:F11"/>
    <mergeCell ref="A7:C7"/>
    <mergeCell ref="D7:F7"/>
    <mergeCell ref="G7:I7"/>
    <mergeCell ref="J7:M7"/>
    <mergeCell ref="A8:C8"/>
    <mergeCell ref="A54:B54"/>
    <mergeCell ref="C54:F54"/>
    <mergeCell ref="H54:K54"/>
    <mergeCell ref="L54:M54"/>
    <mergeCell ref="C24:F24"/>
    <mergeCell ref="C25:F25"/>
    <mergeCell ref="C26:F26"/>
    <mergeCell ref="C27:F27"/>
    <mergeCell ref="A12:C12"/>
    <mergeCell ref="D12:F12"/>
    <mergeCell ref="G12:I12"/>
    <mergeCell ref="J12:M12"/>
    <mergeCell ref="A13:C13"/>
    <mergeCell ref="D13:F13"/>
    <mergeCell ref="G13:I13"/>
    <mergeCell ref="J13:M13"/>
    <mergeCell ref="A14:C14"/>
    <mergeCell ref="H65:J65"/>
    <mergeCell ref="C47:F47"/>
    <mergeCell ref="A49:M49"/>
    <mergeCell ref="A50:B53"/>
    <mergeCell ref="C50:F51"/>
    <mergeCell ref="C52:F52"/>
    <mergeCell ref="C53:F53"/>
    <mergeCell ref="G50:G51"/>
    <mergeCell ref="L50:M51"/>
    <mergeCell ref="L52:M52"/>
    <mergeCell ref="L53:M53"/>
    <mergeCell ref="H50:I51"/>
    <mergeCell ref="J50:K51"/>
    <mergeCell ref="H52:I52"/>
    <mergeCell ref="J52:K52"/>
    <mergeCell ref="H53:I53"/>
    <mergeCell ref="J53:K53"/>
    <mergeCell ref="L47:M47"/>
    <mergeCell ref="H47:K47"/>
    <mergeCell ref="A43:B47"/>
    <mergeCell ref="X62:AD62"/>
    <mergeCell ref="AE62:AJ62"/>
    <mergeCell ref="A59:N59"/>
    <mergeCell ref="A60:N60"/>
    <mergeCell ref="A1:N1"/>
    <mergeCell ref="A55:M55"/>
    <mergeCell ref="A56:B57"/>
    <mergeCell ref="C56:F57"/>
    <mergeCell ref="G56:M57"/>
    <mergeCell ref="O4:S4"/>
    <mergeCell ref="L46:M46"/>
    <mergeCell ref="C46:F46"/>
    <mergeCell ref="H46:K46"/>
    <mergeCell ref="A15:C15"/>
    <mergeCell ref="D15:F15"/>
    <mergeCell ref="G15:I15"/>
    <mergeCell ref="A18:C18"/>
    <mergeCell ref="D18:M18"/>
    <mergeCell ref="C20:F22"/>
    <mergeCell ref="L20:M22"/>
    <mergeCell ref="J15:M15"/>
    <mergeCell ref="G20:G22"/>
    <mergeCell ref="H20:K22"/>
    <mergeCell ref="A20:B22"/>
  </mergeCells>
  <hyperlinks>
    <hyperlink ref="P1:Q1" location="İÇİNDEKİLER!A1" display="İÇİNDEKİLER" xr:uid="{00000000-0004-0000-1300-000000000000}"/>
  </hyperlinks>
  <pageMargins left="0.70866141732283472" right="0.70866141732283472" top="0.74803149606299213" bottom="0.74803149606299213" header="0.31496062992125984" footer="0.31496062992125984"/>
  <pageSetup paperSize="9" scale="53" orientation="portrait" horizontalDpi="4294967294" verticalDpi="4294967294"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J72"/>
  <sheetViews>
    <sheetView zoomScaleNormal="100" workbookViewId="0">
      <selection activeCell="H27" sqref="H27:K27"/>
    </sheetView>
  </sheetViews>
  <sheetFormatPr defaultRowHeight="15"/>
  <cols>
    <col min="1" max="1" width="12.5703125" customWidth="1"/>
    <col min="2" max="2" width="13.85546875" customWidth="1"/>
    <col min="3" max="3" width="15.28515625" customWidth="1"/>
    <col min="5" max="5" width="10.28515625" customWidth="1"/>
    <col min="6" max="6" width="18.42578125" customWidth="1"/>
    <col min="7" max="7" width="12.85546875" customWidth="1"/>
    <col min="9" max="9" width="10.85546875" customWidth="1"/>
    <col min="11" max="11" width="11" customWidth="1"/>
    <col min="13" max="14" width="10.140625" customWidth="1"/>
  </cols>
  <sheetData>
    <row r="1" spans="1:17" ht="37.5" customHeight="1" thickBot="1">
      <c r="A1" s="391" t="s">
        <v>104</v>
      </c>
      <c r="B1" s="392"/>
      <c r="C1" s="392"/>
      <c r="D1" s="392"/>
      <c r="E1" s="392"/>
      <c r="F1" s="392"/>
      <c r="G1" s="392"/>
      <c r="H1" s="392"/>
      <c r="I1" s="392"/>
      <c r="J1" s="392"/>
      <c r="K1" s="392"/>
      <c r="L1" s="392"/>
      <c r="M1" s="392"/>
      <c r="N1" s="393"/>
      <c r="O1" s="55"/>
      <c r="P1" s="136" t="s">
        <v>166</v>
      </c>
      <c r="Q1" s="136"/>
    </row>
    <row r="2" spans="1:17" ht="18.75">
      <c r="A2" s="62"/>
      <c r="B2" s="62"/>
      <c r="C2" s="62"/>
      <c r="D2" s="62"/>
      <c r="E2" s="62"/>
      <c r="F2" s="62"/>
      <c r="G2" s="62"/>
      <c r="H2" s="62"/>
      <c r="I2" s="62"/>
      <c r="J2" s="62"/>
      <c r="K2" s="62"/>
      <c r="L2" s="62"/>
      <c r="M2" s="62"/>
      <c r="N2" s="62"/>
      <c r="O2" s="55"/>
      <c r="P2" s="55"/>
      <c r="Q2" s="55"/>
    </row>
    <row r="3" spans="1:17" ht="28.5" customHeight="1">
      <c r="A3" s="160" t="s">
        <v>0</v>
      </c>
      <c r="B3" s="160"/>
      <c r="C3" s="160"/>
      <c r="D3" s="160"/>
      <c r="E3" s="160"/>
      <c r="F3" s="160"/>
      <c r="G3" s="160"/>
      <c r="H3" s="160"/>
      <c r="I3" s="160"/>
      <c r="J3" s="160"/>
      <c r="K3" s="160"/>
      <c r="L3" s="160"/>
      <c r="M3" s="160"/>
      <c r="N3" s="1"/>
      <c r="O3" s="147"/>
      <c r="P3" s="147"/>
      <c r="Q3" s="147"/>
    </row>
    <row r="4" spans="1:17" ht="18.75">
      <c r="A4" s="160" t="s">
        <v>1</v>
      </c>
      <c r="B4" s="160"/>
      <c r="C4" s="160"/>
      <c r="D4" s="160"/>
      <c r="E4" s="160"/>
      <c r="F4" s="160"/>
      <c r="G4" s="160"/>
      <c r="H4" s="160"/>
      <c r="I4" s="160"/>
      <c r="J4" s="160"/>
      <c r="K4" s="160"/>
      <c r="L4" s="160"/>
      <c r="M4" s="160"/>
      <c r="N4" s="1"/>
    </row>
    <row r="5" spans="1:17" ht="15.75">
      <c r="A5" s="127" t="s">
        <v>2</v>
      </c>
      <c r="B5" s="127"/>
      <c r="C5" s="127"/>
      <c r="D5" s="120"/>
      <c r="E5" s="120"/>
      <c r="F5" s="120"/>
      <c r="G5" s="117" t="s">
        <v>3</v>
      </c>
      <c r="H5" s="117"/>
      <c r="I5" s="117"/>
      <c r="J5" s="120"/>
      <c r="K5" s="120"/>
      <c r="L5" s="120"/>
      <c r="M5" s="120"/>
      <c r="N5" s="299"/>
    </row>
    <row r="6" spans="1:17" ht="15.75">
      <c r="A6" s="117" t="s">
        <v>4</v>
      </c>
      <c r="B6" s="117"/>
      <c r="C6" s="117"/>
      <c r="D6" s="120"/>
      <c r="E6" s="120"/>
      <c r="F6" s="120"/>
      <c r="G6" s="117" t="s">
        <v>3</v>
      </c>
      <c r="H6" s="117"/>
      <c r="I6" s="117"/>
      <c r="J6" s="120"/>
      <c r="K6" s="120"/>
      <c r="L6" s="120"/>
      <c r="M6" s="120"/>
      <c r="N6" s="300"/>
    </row>
    <row r="7" spans="1:17" ht="15.75">
      <c r="A7" s="117" t="s">
        <v>5</v>
      </c>
      <c r="B7" s="117"/>
      <c r="C7" s="117"/>
      <c r="D7" s="120"/>
      <c r="E7" s="120"/>
      <c r="F7" s="120"/>
      <c r="G7" s="117" t="s">
        <v>9</v>
      </c>
      <c r="H7" s="117"/>
      <c r="I7" s="117"/>
      <c r="J7" s="120"/>
      <c r="K7" s="120"/>
      <c r="L7" s="120"/>
      <c r="M7" s="120"/>
      <c r="N7" s="300"/>
    </row>
    <row r="8" spans="1:17" ht="15.75">
      <c r="A8" s="117" t="s">
        <v>6</v>
      </c>
      <c r="B8" s="117"/>
      <c r="C8" s="117"/>
      <c r="D8" s="120"/>
      <c r="E8" s="120"/>
      <c r="F8" s="120"/>
      <c r="G8" s="117" t="s">
        <v>10</v>
      </c>
      <c r="H8" s="117"/>
      <c r="I8" s="117"/>
      <c r="J8" s="120"/>
      <c r="K8" s="120"/>
      <c r="L8" s="120"/>
      <c r="M8" s="120"/>
      <c r="N8" s="300"/>
    </row>
    <row r="9" spans="1:17" ht="15.75">
      <c r="A9" s="117" t="s">
        <v>7</v>
      </c>
      <c r="B9" s="117"/>
      <c r="C9" s="117"/>
      <c r="D9" s="120"/>
      <c r="E9" s="120"/>
      <c r="F9" s="120"/>
      <c r="G9" s="117" t="s">
        <v>11</v>
      </c>
      <c r="H9" s="117"/>
      <c r="I9" s="117"/>
      <c r="J9" s="135">
        <v>45078</v>
      </c>
      <c r="K9" s="120"/>
      <c r="L9" s="120"/>
      <c r="M9" s="120"/>
      <c r="N9" s="300"/>
    </row>
    <row r="10" spans="1:17" ht="15.75">
      <c r="A10" s="117" t="s">
        <v>12</v>
      </c>
      <c r="B10" s="117"/>
      <c r="C10" s="117"/>
      <c r="D10" s="134">
        <v>45116</v>
      </c>
      <c r="E10" s="120"/>
      <c r="F10" s="120"/>
      <c r="G10" s="117" t="s">
        <v>13</v>
      </c>
      <c r="H10" s="117"/>
      <c r="I10" s="117"/>
      <c r="J10" s="120"/>
      <c r="K10" s="120"/>
      <c r="L10" s="120"/>
      <c r="M10" s="120"/>
      <c r="N10" s="300"/>
    </row>
    <row r="11" spans="1:17" ht="15.75">
      <c r="A11" s="117" t="s">
        <v>14</v>
      </c>
      <c r="B11" s="117"/>
      <c r="C11" s="117"/>
      <c r="D11" s="172">
        <v>1276.0250000000001</v>
      </c>
      <c r="E11" s="172"/>
      <c r="F11" s="172"/>
      <c r="G11" s="117" t="s">
        <v>40</v>
      </c>
      <c r="H11" s="117"/>
      <c r="I11" s="117"/>
      <c r="J11" s="120">
        <f>G51+D11</f>
        <v>4890.0349999999999</v>
      </c>
      <c r="K11" s="120"/>
      <c r="L11" s="120"/>
      <c r="M11" s="120"/>
      <c r="N11" s="300"/>
    </row>
    <row r="12" spans="1:17" ht="18" customHeight="1">
      <c r="A12" s="117" t="s">
        <v>41</v>
      </c>
      <c r="B12" s="117"/>
      <c r="C12" s="117"/>
      <c r="D12" s="120">
        <v>30</v>
      </c>
      <c r="E12" s="120"/>
      <c r="F12" s="120"/>
      <c r="G12" s="117" t="s">
        <v>42</v>
      </c>
      <c r="H12" s="117"/>
      <c r="I12" s="117"/>
      <c r="J12" s="120">
        <v>30</v>
      </c>
      <c r="K12" s="120"/>
      <c r="L12" s="120"/>
      <c r="M12" s="120"/>
      <c r="N12" s="300"/>
      <c r="P12" s="4"/>
    </row>
    <row r="13" spans="1:17" ht="15" customHeight="1">
      <c r="A13" s="117" t="s">
        <v>43</v>
      </c>
      <c r="B13" s="117"/>
      <c r="C13" s="117"/>
      <c r="D13" s="120">
        <v>25</v>
      </c>
      <c r="E13" s="120"/>
      <c r="F13" s="120"/>
      <c r="G13" s="117" t="s">
        <v>43</v>
      </c>
      <c r="H13" s="117"/>
      <c r="I13" s="117"/>
      <c r="J13" s="120">
        <f>D13</f>
        <v>25</v>
      </c>
      <c r="K13" s="120"/>
      <c r="L13" s="120"/>
      <c r="M13" s="120"/>
      <c r="N13" s="300"/>
    </row>
    <row r="14" spans="1:17" ht="15" customHeight="1">
      <c r="A14" s="229" t="s">
        <v>72</v>
      </c>
      <c r="B14" s="230"/>
      <c r="C14" s="231"/>
      <c r="D14" s="266">
        <f>D12-D13</f>
        <v>5</v>
      </c>
      <c r="E14" s="267"/>
      <c r="F14" s="268"/>
      <c r="G14" s="229" t="s">
        <v>72</v>
      </c>
      <c r="H14" s="230"/>
      <c r="I14" s="231"/>
      <c r="J14" s="266">
        <f>J12-J13</f>
        <v>5</v>
      </c>
      <c r="K14" s="267"/>
      <c r="L14" s="267"/>
      <c r="M14" s="268"/>
      <c r="N14" s="300"/>
    </row>
    <row r="15" spans="1:17" ht="15.75">
      <c r="A15" s="117" t="s">
        <v>58</v>
      </c>
      <c r="B15" s="117"/>
      <c r="C15" s="117"/>
      <c r="D15" s="120">
        <v>18111.240000000002</v>
      </c>
      <c r="E15" s="120"/>
      <c r="F15" s="120"/>
      <c r="G15" s="117" t="s">
        <v>57</v>
      </c>
      <c r="H15" s="117"/>
      <c r="I15" s="117"/>
      <c r="J15" s="131">
        <f>J11/D15</f>
        <v>0.27000001104286614</v>
      </c>
      <c r="K15" s="131"/>
      <c r="L15" s="131"/>
      <c r="M15" s="131"/>
      <c r="N15" s="300"/>
    </row>
    <row r="16" spans="1:17" ht="15.75">
      <c r="A16" s="229" t="s">
        <v>174</v>
      </c>
      <c r="B16" s="230"/>
      <c r="C16" s="230"/>
      <c r="D16" s="230"/>
      <c r="E16" s="230"/>
      <c r="F16" s="230"/>
      <c r="G16" s="230"/>
      <c r="H16" s="230"/>
      <c r="I16" s="231"/>
      <c r="J16" s="269">
        <v>133.43</v>
      </c>
      <c r="K16" s="298"/>
      <c r="L16" s="298"/>
      <c r="M16" s="290"/>
      <c r="N16" s="300"/>
    </row>
    <row r="17" spans="1:16" ht="29.25" customHeight="1">
      <c r="A17" s="117" t="s">
        <v>8</v>
      </c>
      <c r="B17" s="117"/>
      <c r="C17" s="117"/>
      <c r="D17" s="120"/>
      <c r="E17" s="120"/>
      <c r="F17" s="120"/>
      <c r="G17" s="120"/>
      <c r="H17" s="120"/>
      <c r="I17" s="120"/>
      <c r="J17" s="120"/>
      <c r="K17" s="120"/>
      <c r="L17" s="120"/>
      <c r="M17" s="120"/>
      <c r="N17" s="301"/>
    </row>
    <row r="18" spans="1:16" ht="15.75" customHeight="1">
      <c r="A18" s="107" t="s">
        <v>15</v>
      </c>
      <c r="B18" s="107"/>
      <c r="C18" s="107"/>
      <c r="D18" s="107"/>
      <c r="E18" s="107"/>
      <c r="F18" s="107"/>
      <c r="G18" s="107"/>
      <c r="H18" s="107"/>
      <c r="I18" s="107"/>
      <c r="J18" s="107"/>
      <c r="K18" s="107"/>
      <c r="L18" s="107"/>
      <c r="M18" s="107"/>
      <c r="N18" s="1"/>
    </row>
    <row r="19" spans="1:16" ht="15" customHeight="1">
      <c r="A19" s="106"/>
      <c r="B19" s="106"/>
      <c r="C19" s="171"/>
      <c r="D19" s="171"/>
      <c r="E19" s="171"/>
      <c r="F19" s="171"/>
      <c r="G19" s="130" t="s">
        <v>30</v>
      </c>
      <c r="H19" s="106" t="s">
        <v>31</v>
      </c>
      <c r="I19" s="125"/>
      <c r="J19" s="125"/>
      <c r="K19" s="125"/>
      <c r="L19" s="106" t="s">
        <v>32</v>
      </c>
      <c r="M19" s="125"/>
      <c r="N19" s="299"/>
    </row>
    <row r="20" spans="1:16" ht="15" customHeight="1">
      <c r="A20" s="106"/>
      <c r="B20" s="106"/>
      <c r="C20" s="171"/>
      <c r="D20" s="171"/>
      <c r="E20" s="171"/>
      <c r="F20" s="171"/>
      <c r="G20" s="130"/>
      <c r="H20" s="125"/>
      <c r="I20" s="125"/>
      <c r="J20" s="125"/>
      <c r="K20" s="125"/>
      <c r="L20" s="125"/>
      <c r="M20" s="125"/>
      <c r="N20" s="300"/>
    </row>
    <row r="21" spans="1:16" ht="30" customHeight="1">
      <c r="A21" s="106"/>
      <c r="B21" s="106"/>
      <c r="C21" s="171"/>
      <c r="D21" s="171"/>
      <c r="E21" s="171"/>
      <c r="F21" s="171"/>
      <c r="G21" s="130"/>
      <c r="H21" s="125"/>
      <c r="I21" s="125"/>
      <c r="J21" s="125"/>
      <c r="K21" s="125"/>
      <c r="L21" s="125"/>
      <c r="M21" s="125"/>
      <c r="N21" s="301"/>
    </row>
    <row r="22" spans="1:16" ht="15" customHeight="1">
      <c r="A22" s="123" t="s">
        <v>16</v>
      </c>
      <c r="B22" s="123"/>
      <c r="C22" s="117" t="s">
        <v>17</v>
      </c>
      <c r="D22" s="117"/>
      <c r="E22" s="117"/>
      <c r="F22" s="117"/>
      <c r="G22" s="41">
        <v>650.53</v>
      </c>
      <c r="H22" s="172">
        <f>$G22/$D$12*$D$13</f>
        <v>542.10833333333323</v>
      </c>
      <c r="I22" s="172"/>
      <c r="J22" s="172"/>
      <c r="K22" s="172"/>
      <c r="L22" s="172">
        <f>G22-H22</f>
        <v>108.42166666666674</v>
      </c>
      <c r="M22" s="172"/>
      <c r="N22" s="299"/>
    </row>
    <row r="23" spans="1:16" ht="15.75">
      <c r="A23" s="123"/>
      <c r="B23" s="123"/>
      <c r="C23" s="117" t="s">
        <v>18</v>
      </c>
      <c r="D23" s="117"/>
      <c r="E23" s="117"/>
      <c r="F23" s="117"/>
      <c r="G23" s="41">
        <v>6787.99</v>
      </c>
      <c r="H23" s="172">
        <f t="shared" ref="H23:H38" si="0">$G23/$D$12*$D$13</f>
        <v>5656.6583333333338</v>
      </c>
      <c r="I23" s="172"/>
      <c r="J23" s="172"/>
      <c r="K23" s="172"/>
      <c r="L23" s="172">
        <f t="shared" ref="L23:L38" si="1">G23-H23</f>
        <v>1131.331666666666</v>
      </c>
      <c r="M23" s="172"/>
      <c r="N23" s="300"/>
    </row>
    <row r="24" spans="1:16" ht="15.75">
      <c r="A24" s="123"/>
      <c r="B24" s="123"/>
      <c r="C24" s="117" t="s">
        <v>19</v>
      </c>
      <c r="D24" s="117"/>
      <c r="E24" s="117"/>
      <c r="F24" s="117"/>
      <c r="G24" s="41">
        <v>190.82</v>
      </c>
      <c r="H24" s="172">
        <f t="shared" si="0"/>
        <v>159.01666666666665</v>
      </c>
      <c r="I24" s="172"/>
      <c r="J24" s="172"/>
      <c r="K24" s="172"/>
      <c r="L24" s="172">
        <f t="shared" si="1"/>
        <v>31.803333333333342</v>
      </c>
      <c r="M24" s="172"/>
      <c r="N24" s="300"/>
    </row>
    <row r="25" spans="1:16" ht="15.75">
      <c r="A25" s="123"/>
      <c r="B25" s="123"/>
      <c r="C25" s="117" t="s">
        <v>20</v>
      </c>
      <c r="D25" s="117"/>
      <c r="E25" s="117"/>
      <c r="F25" s="117"/>
      <c r="G25" s="41">
        <v>1821.47</v>
      </c>
      <c r="H25" s="172">
        <f t="shared" si="0"/>
        <v>1517.8916666666669</v>
      </c>
      <c r="I25" s="172"/>
      <c r="J25" s="172"/>
      <c r="K25" s="172"/>
      <c r="L25" s="172">
        <f t="shared" si="1"/>
        <v>303.57833333333315</v>
      </c>
      <c r="M25" s="172"/>
      <c r="N25" s="300"/>
    </row>
    <row r="26" spans="1:16" ht="15.75">
      <c r="A26" s="123"/>
      <c r="B26" s="123"/>
      <c r="C26" s="117" t="s">
        <v>21</v>
      </c>
      <c r="D26" s="117"/>
      <c r="E26" s="117"/>
      <c r="F26" s="117"/>
      <c r="G26" s="41">
        <v>343.84</v>
      </c>
      <c r="H26" s="172">
        <f t="shared" si="0"/>
        <v>286.5333333333333</v>
      </c>
      <c r="I26" s="172"/>
      <c r="J26" s="172"/>
      <c r="K26" s="172"/>
      <c r="L26" s="172">
        <f t="shared" si="1"/>
        <v>57.306666666666672</v>
      </c>
      <c r="M26" s="172"/>
      <c r="N26" s="300"/>
    </row>
    <row r="27" spans="1:16" ht="15.75">
      <c r="A27" s="123"/>
      <c r="B27" s="123"/>
      <c r="C27" s="117" t="s">
        <v>91</v>
      </c>
      <c r="D27" s="117"/>
      <c r="E27" s="117"/>
      <c r="F27" s="117"/>
      <c r="G27" s="41">
        <v>0</v>
      </c>
      <c r="H27" s="172">
        <f>G27</f>
        <v>0</v>
      </c>
      <c r="I27" s="172"/>
      <c r="J27" s="172"/>
      <c r="K27" s="172"/>
      <c r="L27" s="172">
        <f t="shared" si="1"/>
        <v>0</v>
      </c>
      <c r="M27" s="172"/>
      <c r="N27" s="300"/>
    </row>
    <row r="28" spans="1:16" ht="15.75">
      <c r="A28" s="123"/>
      <c r="B28" s="123"/>
      <c r="C28" s="117" t="s">
        <v>92</v>
      </c>
      <c r="D28" s="117"/>
      <c r="E28" s="117"/>
      <c r="F28" s="117"/>
      <c r="G28" s="41">
        <v>0</v>
      </c>
      <c r="H28" s="172">
        <f>G28</f>
        <v>0</v>
      </c>
      <c r="I28" s="172"/>
      <c r="J28" s="172"/>
      <c r="K28" s="172"/>
      <c r="L28" s="172">
        <f t="shared" si="1"/>
        <v>0</v>
      </c>
      <c r="M28" s="172"/>
      <c r="N28" s="300"/>
    </row>
    <row r="29" spans="1:16" ht="15.75">
      <c r="A29" s="123"/>
      <c r="B29" s="123"/>
      <c r="C29" s="117" t="s">
        <v>98</v>
      </c>
      <c r="D29" s="117"/>
      <c r="E29" s="117"/>
      <c r="F29" s="117"/>
      <c r="G29" s="41">
        <v>0</v>
      </c>
      <c r="H29" s="172">
        <f>G29</f>
        <v>0</v>
      </c>
      <c r="I29" s="172"/>
      <c r="J29" s="172"/>
      <c r="K29" s="172"/>
      <c r="L29" s="172">
        <f t="shared" si="1"/>
        <v>0</v>
      </c>
      <c r="M29" s="172"/>
      <c r="N29" s="300"/>
    </row>
    <row r="30" spans="1:16" ht="15" customHeight="1">
      <c r="A30" s="123"/>
      <c r="B30" s="123"/>
      <c r="C30" s="117" t="s">
        <v>22</v>
      </c>
      <c r="D30" s="117"/>
      <c r="E30" s="117"/>
      <c r="F30" s="117"/>
      <c r="G30" s="41">
        <v>0</v>
      </c>
      <c r="H30" s="172">
        <f>G30</f>
        <v>0</v>
      </c>
      <c r="I30" s="172"/>
      <c r="J30" s="172"/>
      <c r="K30" s="172"/>
      <c r="L30" s="172">
        <f t="shared" si="1"/>
        <v>0</v>
      </c>
      <c r="M30" s="172"/>
      <c r="N30" s="300"/>
      <c r="P30" s="4"/>
    </row>
    <row r="31" spans="1:16" ht="15.75">
      <c r="A31" s="123"/>
      <c r="B31" s="123"/>
      <c r="C31" s="117" t="s">
        <v>23</v>
      </c>
      <c r="D31" s="117"/>
      <c r="E31" s="117"/>
      <c r="F31" s="117"/>
      <c r="G31" s="41">
        <v>5974</v>
      </c>
      <c r="H31" s="172">
        <f t="shared" si="0"/>
        <v>4978.333333333333</v>
      </c>
      <c r="I31" s="172"/>
      <c r="J31" s="172"/>
      <c r="K31" s="172"/>
      <c r="L31" s="172">
        <f t="shared" si="1"/>
        <v>995.66666666666697</v>
      </c>
      <c r="M31" s="172"/>
      <c r="N31" s="300"/>
      <c r="P31" s="4"/>
    </row>
    <row r="32" spans="1:16" ht="15.75">
      <c r="A32" s="123"/>
      <c r="B32" s="123"/>
      <c r="C32" s="117" t="s">
        <v>24</v>
      </c>
      <c r="D32" s="117"/>
      <c r="E32" s="117"/>
      <c r="F32" s="117"/>
      <c r="G32" s="41">
        <v>0</v>
      </c>
      <c r="H32" s="172">
        <f>$G32/$D$12*$D$13</f>
        <v>0</v>
      </c>
      <c r="I32" s="172"/>
      <c r="J32" s="172"/>
      <c r="K32" s="172"/>
      <c r="L32" s="172">
        <f t="shared" si="1"/>
        <v>0</v>
      </c>
      <c r="M32" s="172"/>
      <c r="N32" s="300"/>
    </row>
    <row r="33" spans="1:27" ht="15.75">
      <c r="A33" s="123"/>
      <c r="B33" s="123"/>
      <c r="C33" s="117" t="s">
        <v>25</v>
      </c>
      <c r="D33" s="117"/>
      <c r="E33" s="117"/>
      <c r="F33" s="117"/>
      <c r="G33" s="41">
        <v>0</v>
      </c>
      <c r="H33" s="172">
        <f t="shared" si="0"/>
        <v>0</v>
      </c>
      <c r="I33" s="172"/>
      <c r="J33" s="172"/>
      <c r="K33" s="172"/>
      <c r="L33" s="172">
        <f t="shared" si="1"/>
        <v>0</v>
      </c>
      <c r="M33" s="172"/>
      <c r="N33" s="300"/>
    </row>
    <row r="34" spans="1:27" ht="15.75">
      <c r="A34" s="123"/>
      <c r="B34" s="123"/>
      <c r="C34" s="117" t="s">
        <v>61</v>
      </c>
      <c r="D34" s="117"/>
      <c r="E34" s="117"/>
      <c r="F34" s="117"/>
      <c r="G34" s="41">
        <v>10917.98</v>
      </c>
      <c r="H34" s="172">
        <f t="shared" si="0"/>
        <v>9098.3166666666657</v>
      </c>
      <c r="I34" s="172"/>
      <c r="J34" s="172"/>
      <c r="K34" s="172"/>
      <c r="L34" s="172">
        <f t="shared" si="1"/>
        <v>1819.6633333333339</v>
      </c>
      <c r="M34" s="172"/>
      <c r="N34" s="300"/>
    </row>
    <row r="35" spans="1:27" ht="15.75">
      <c r="A35" s="123"/>
      <c r="B35" s="123"/>
      <c r="C35" s="117" t="s">
        <v>27</v>
      </c>
      <c r="D35" s="117"/>
      <c r="E35" s="117"/>
      <c r="F35" s="117"/>
      <c r="G35" s="41">
        <v>0</v>
      </c>
      <c r="H35" s="172">
        <f t="shared" si="0"/>
        <v>0</v>
      </c>
      <c r="I35" s="172"/>
      <c r="J35" s="172"/>
      <c r="K35" s="172"/>
      <c r="L35" s="172">
        <f t="shared" si="1"/>
        <v>0</v>
      </c>
      <c r="M35" s="172"/>
      <c r="N35" s="300"/>
    </row>
    <row r="36" spans="1:27" ht="15.75">
      <c r="A36" s="123"/>
      <c r="B36" s="123"/>
      <c r="C36" s="117" t="s">
        <v>28</v>
      </c>
      <c r="D36" s="117"/>
      <c r="E36" s="117"/>
      <c r="F36" s="117"/>
      <c r="G36" s="41">
        <v>0</v>
      </c>
      <c r="H36" s="172">
        <f t="shared" si="0"/>
        <v>0</v>
      </c>
      <c r="I36" s="172"/>
      <c r="J36" s="172"/>
      <c r="K36" s="172"/>
      <c r="L36" s="172">
        <f t="shared" si="1"/>
        <v>0</v>
      </c>
      <c r="M36" s="172"/>
      <c r="N36" s="300"/>
    </row>
    <row r="37" spans="1:27" ht="15" customHeight="1">
      <c r="A37" s="123"/>
      <c r="B37" s="123"/>
      <c r="C37" s="117" t="s">
        <v>51</v>
      </c>
      <c r="D37" s="117"/>
      <c r="E37" s="117"/>
      <c r="F37" s="117"/>
      <c r="G37" s="41">
        <v>0</v>
      </c>
      <c r="H37" s="172">
        <f t="shared" si="0"/>
        <v>0</v>
      </c>
      <c r="I37" s="172"/>
      <c r="J37" s="172"/>
      <c r="K37" s="172"/>
      <c r="L37" s="172">
        <f t="shared" si="1"/>
        <v>0</v>
      </c>
      <c r="M37" s="172"/>
      <c r="N37" s="300"/>
      <c r="R37" s="6"/>
      <c r="S37" s="6"/>
      <c r="T37" s="389"/>
      <c r="U37" s="389"/>
      <c r="V37" s="29"/>
      <c r="W37" s="30"/>
      <c r="X37" s="29"/>
      <c r="Y37" s="29"/>
      <c r="Z37" s="23"/>
      <c r="AA37" s="23"/>
    </row>
    <row r="38" spans="1:27" ht="15" customHeight="1">
      <c r="A38" s="123"/>
      <c r="B38" s="123"/>
      <c r="C38" s="117" t="s">
        <v>95</v>
      </c>
      <c r="D38" s="117"/>
      <c r="E38" s="117"/>
      <c r="F38" s="117"/>
      <c r="G38" s="41">
        <v>0</v>
      </c>
      <c r="H38" s="172">
        <f t="shared" si="0"/>
        <v>0</v>
      </c>
      <c r="I38" s="172"/>
      <c r="J38" s="172"/>
      <c r="K38" s="172"/>
      <c r="L38" s="172">
        <f t="shared" si="1"/>
        <v>0</v>
      </c>
      <c r="M38" s="172"/>
      <c r="N38" s="301"/>
      <c r="R38" s="6"/>
      <c r="S38" s="6"/>
      <c r="T38" s="389"/>
      <c r="U38" s="389"/>
      <c r="V38" s="29"/>
      <c r="W38" s="23"/>
      <c r="X38" s="23"/>
      <c r="Y38" s="23"/>
      <c r="Z38" s="23"/>
      <c r="AA38" s="23"/>
    </row>
    <row r="39" spans="1:27" ht="18.75" customHeight="1">
      <c r="A39" s="119" t="s">
        <v>33</v>
      </c>
      <c r="B39" s="119"/>
      <c r="C39" s="120"/>
      <c r="D39" s="120"/>
      <c r="E39" s="120"/>
      <c r="F39" s="120"/>
      <c r="G39" s="41">
        <f>SUM(G22:G38)</f>
        <v>26686.629999999997</v>
      </c>
      <c r="H39" s="172">
        <f>SUM(H22:K38)</f>
        <v>22238.858333333334</v>
      </c>
      <c r="I39" s="120"/>
      <c r="J39" s="120"/>
      <c r="K39" s="120"/>
      <c r="L39" s="179">
        <f>G39-H39</f>
        <v>4447.7716666666638</v>
      </c>
      <c r="M39" s="179"/>
      <c r="N39" s="5">
        <v>1</v>
      </c>
      <c r="R39" s="6"/>
      <c r="S39" s="6"/>
      <c r="T39" s="389"/>
      <c r="U39" s="389"/>
      <c r="V39" s="29"/>
      <c r="W39" s="23"/>
      <c r="X39" s="23"/>
      <c r="Y39" s="23"/>
      <c r="Z39" s="23"/>
      <c r="AA39" s="23"/>
    </row>
    <row r="40" spans="1:27" ht="15.75">
      <c r="A40" s="107" t="s">
        <v>39</v>
      </c>
      <c r="B40" s="107"/>
      <c r="C40" s="107"/>
      <c r="D40" s="107"/>
      <c r="E40" s="107"/>
      <c r="F40" s="107"/>
      <c r="G40" s="107"/>
      <c r="H40" s="107"/>
      <c r="I40" s="107"/>
      <c r="J40" s="107"/>
      <c r="K40" s="107"/>
      <c r="L40" s="107"/>
      <c r="M40" s="107"/>
      <c r="N40" s="1"/>
      <c r="R40" s="6"/>
      <c r="S40" s="6"/>
      <c r="T40" s="389"/>
      <c r="U40" s="389"/>
      <c r="V40" s="29"/>
      <c r="W40" s="23"/>
      <c r="X40" s="23"/>
      <c r="Y40" s="23"/>
      <c r="Z40" s="23"/>
      <c r="AA40" s="23"/>
    </row>
    <row r="41" spans="1:27" ht="68.25" customHeight="1">
      <c r="A41" s="114"/>
      <c r="B41" s="114"/>
      <c r="C41" s="125" t="s">
        <v>35</v>
      </c>
      <c r="D41" s="125"/>
      <c r="E41" s="125"/>
      <c r="F41" s="125"/>
      <c r="G41" s="46" t="s">
        <v>36</v>
      </c>
      <c r="H41" s="106" t="s">
        <v>77</v>
      </c>
      <c r="I41" s="106"/>
      <c r="J41" s="106"/>
      <c r="K41" s="106"/>
      <c r="L41" s="106" t="s">
        <v>38</v>
      </c>
      <c r="M41" s="106"/>
      <c r="N41" s="1"/>
    </row>
    <row r="42" spans="1:27" ht="15" customHeight="1">
      <c r="A42" s="291" t="s">
        <v>96</v>
      </c>
      <c r="B42" s="292"/>
      <c r="C42" s="173" t="s">
        <v>111</v>
      </c>
      <c r="D42" s="173"/>
      <c r="E42" s="173"/>
      <c r="F42" s="173"/>
      <c r="G42" s="47">
        <v>3084.96</v>
      </c>
      <c r="H42" s="177">
        <f>$G42/$J$12*$J$13</f>
        <v>2570.8000000000002</v>
      </c>
      <c r="I42" s="177"/>
      <c r="J42" s="177"/>
      <c r="K42" s="177"/>
      <c r="L42" s="177">
        <f>G42-H42</f>
        <v>514.15999999999985</v>
      </c>
      <c r="M42" s="177"/>
      <c r="N42" s="299"/>
    </row>
    <row r="43" spans="1:27" ht="15.75">
      <c r="A43" s="387"/>
      <c r="B43" s="388"/>
      <c r="C43" s="173" t="s">
        <v>89</v>
      </c>
      <c r="D43" s="173"/>
      <c r="E43" s="173"/>
      <c r="F43" s="173"/>
      <c r="G43" s="47">
        <v>1850.98</v>
      </c>
      <c r="H43" s="177">
        <f t="shared" ref="H43:H44" si="2">$G43/$J$12*$J$13</f>
        <v>1542.4833333333333</v>
      </c>
      <c r="I43" s="177"/>
      <c r="J43" s="177"/>
      <c r="K43" s="177"/>
      <c r="L43" s="177">
        <f t="shared" ref="L43:L46" si="3">G43-H43</f>
        <v>308.49666666666667</v>
      </c>
      <c r="M43" s="177"/>
      <c r="N43" s="300"/>
    </row>
    <row r="44" spans="1:27" ht="15.75">
      <c r="A44" s="387"/>
      <c r="B44" s="388"/>
      <c r="C44" s="173" t="s">
        <v>112</v>
      </c>
      <c r="D44" s="173"/>
      <c r="E44" s="173"/>
      <c r="F44" s="173"/>
      <c r="G44" s="47">
        <v>0</v>
      </c>
      <c r="H44" s="177">
        <f t="shared" si="2"/>
        <v>0</v>
      </c>
      <c r="I44" s="177"/>
      <c r="J44" s="177"/>
      <c r="K44" s="177"/>
      <c r="L44" s="177">
        <f t="shared" si="3"/>
        <v>0</v>
      </c>
      <c r="M44" s="177"/>
      <c r="N44" s="300"/>
    </row>
    <row r="45" spans="1:27" ht="15.75">
      <c r="A45" s="387"/>
      <c r="B45" s="388"/>
      <c r="C45" s="283" t="s">
        <v>113</v>
      </c>
      <c r="D45" s="284"/>
      <c r="E45" s="284"/>
      <c r="F45" s="285"/>
      <c r="G45" s="47">
        <v>2467.9699999999998</v>
      </c>
      <c r="H45" s="258">
        <f>G45</f>
        <v>2467.9699999999998</v>
      </c>
      <c r="I45" s="259"/>
      <c r="J45" s="259"/>
      <c r="K45" s="260"/>
      <c r="L45" s="177">
        <f t="shared" si="3"/>
        <v>0</v>
      </c>
      <c r="M45" s="177"/>
      <c r="N45" s="300"/>
    </row>
    <row r="46" spans="1:27" ht="15.75">
      <c r="A46" s="387"/>
      <c r="B46" s="388"/>
      <c r="C46" s="173" t="s">
        <v>114</v>
      </c>
      <c r="D46" s="173"/>
      <c r="E46" s="173"/>
      <c r="F46" s="173"/>
      <c r="G46" s="47">
        <v>0</v>
      </c>
      <c r="H46" s="258">
        <v>0</v>
      </c>
      <c r="I46" s="259"/>
      <c r="J46" s="259"/>
      <c r="K46" s="260"/>
      <c r="L46" s="177">
        <f t="shared" si="3"/>
        <v>0</v>
      </c>
      <c r="M46" s="177"/>
      <c r="N46" s="301"/>
    </row>
    <row r="47" spans="1:27" ht="18.75">
      <c r="A47" s="180" t="s">
        <v>33</v>
      </c>
      <c r="B47" s="180"/>
      <c r="C47" s="173"/>
      <c r="D47" s="173"/>
      <c r="E47" s="173"/>
      <c r="F47" s="173"/>
      <c r="G47" s="47"/>
      <c r="H47" s="177"/>
      <c r="I47" s="177"/>
      <c r="J47" s="177"/>
      <c r="K47" s="177"/>
      <c r="L47" s="179">
        <f>L42+L43+L44</f>
        <v>822.65666666666652</v>
      </c>
      <c r="M47" s="179"/>
      <c r="N47" s="5">
        <v>2</v>
      </c>
    </row>
    <row r="48" spans="1:27" ht="15.75">
      <c r="A48" s="107" t="s">
        <v>44</v>
      </c>
      <c r="B48" s="107"/>
      <c r="C48" s="107"/>
      <c r="D48" s="107"/>
      <c r="E48" s="107"/>
      <c r="F48" s="107"/>
      <c r="G48" s="107"/>
      <c r="H48" s="107"/>
      <c r="I48" s="107"/>
      <c r="J48" s="107"/>
      <c r="K48" s="107"/>
      <c r="L48" s="107"/>
      <c r="M48" s="107"/>
      <c r="N48" s="1"/>
    </row>
    <row r="49" spans="1:36" ht="15" customHeight="1">
      <c r="A49" s="123" t="s">
        <v>45</v>
      </c>
      <c r="B49" s="123"/>
      <c r="C49" s="125" t="s">
        <v>46</v>
      </c>
      <c r="D49" s="125"/>
      <c r="E49" s="125"/>
      <c r="F49" s="125"/>
      <c r="G49" s="106" t="s">
        <v>47</v>
      </c>
      <c r="H49" s="291" t="s">
        <v>59</v>
      </c>
      <c r="I49" s="292"/>
      <c r="J49" s="291" t="s">
        <v>97</v>
      </c>
      <c r="K49" s="292"/>
      <c r="L49" s="106" t="s">
        <v>48</v>
      </c>
      <c r="M49" s="106"/>
      <c r="N49" s="299"/>
    </row>
    <row r="50" spans="1:36" ht="45" customHeight="1">
      <c r="A50" s="123"/>
      <c r="B50" s="123"/>
      <c r="C50" s="125"/>
      <c r="D50" s="125"/>
      <c r="E50" s="125"/>
      <c r="F50" s="125"/>
      <c r="G50" s="106"/>
      <c r="H50" s="293"/>
      <c r="I50" s="294"/>
      <c r="J50" s="293"/>
      <c r="K50" s="294"/>
      <c r="L50" s="106"/>
      <c r="M50" s="106"/>
      <c r="N50" s="301"/>
    </row>
    <row r="51" spans="1:36" ht="15.75">
      <c r="A51" s="123"/>
      <c r="B51" s="123"/>
      <c r="C51" s="117" t="s">
        <v>49</v>
      </c>
      <c r="D51" s="117"/>
      <c r="E51" s="117"/>
      <c r="F51" s="117"/>
      <c r="G51" s="48">
        <v>3614.01</v>
      </c>
      <c r="H51" s="269">
        <f>(H22+H23+H24+H25+H26+H34)-(J16+G45+G46)</f>
        <v>14659.125000000002</v>
      </c>
      <c r="I51" s="290"/>
      <c r="J51" s="269">
        <f>(H51*J15)-D11</f>
        <v>2681.9389118787553</v>
      </c>
      <c r="K51" s="290"/>
      <c r="L51" s="172">
        <f>IF(J51&lt;=0,G51,G51-J51)</f>
        <v>932.07108812124488</v>
      </c>
      <c r="M51" s="172"/>
      <c r="N51" s="299"/>
    </row>
    <row r="52" spans="1:36" ht="15.75">
      <c r="A52" s="123"/>
      <c r="B52" s="123"/>
      <c r="C52" s="117" t="s">
        <v>50</v>
      </c>
      <c r="D52" s="117"/>
      <c r="E52" s="117"/>
      <c r="F52" s="117"/>
      <c r="G52" s="48">
        <v>126.59</v>
      </c>
      <c r="H52" s="269"/>
      <c r="I52" s="290"/>
      <c r="J52" s="269">
        <f>G52</f>
        <v>126.59</v>
      </c>
      <c r="K52" s="290"/>
      <c r="L52" s="172">
        <f>G52-J52</f>
        <v>0</v>
      </c>
      <c r="M52" s="172"/>
      <c r="N52" s="301"/>
    </row>
    <row r="53" spans="1:36" ht="18.75">
      <c r="A53" s="119" t="s">
        <v>33</v>
      </c>
      <c r="B53" s="119"/>
      <c r="C53" s="120"/>
      <c r="D53" s="120"/>
      <c r="E53" s="120"/>
      <c r="F53" s="120"/>
      <c r="G53" s="48"/>
      <c r="H53" s="172"/>
      <c r="I53" s="172"/>
      <c r="J53" s="172"/>
      <c r="K53" s="172"/>
      <c r="L53" s="179">
        <f>SUM(L51+L52)</f>
        <v>932.07108812124488</v>
      </c>
      <c r="M53" s="179"/>
      <c r="N53" s="5">
        <v>3</v>
      </c>
    </row>
    <row r="54" spans="1:36" ht="18.75" customHeight="1">
      <c r="A54" s="107" t="s">
        <v>93</v>
      </c>
      <c r="B54" s="107"/>
      <c r="C54" s="107"/>
      <c r="D54" s="107"/>
      <c r="E54" s="107"/>
      <c r="F54" s="107"/>
      <c r="G54" s="107"/>
      <c r="H54" s="107"/>
      <c r="I54" s="107"/>
      <c r="J54" s="107"/>
      <c r="K54" s="107"/>
      <c r="L54" s="107"/>
      <c r="M54" s="107"/>
      <c r="N54" s="39"/>
    </row>
    <row r="55" spans="1:36" ht="14.45" customHeight="1">
      <c r="A55" s="123" t="s">
        <v>99</v>
      </c>
      <c r="B55" s="123"/>
      <c r="C55" s="236" t="s">
        <v>52</v>
      </c>
      <c r="D55" s="236"/>
      <c r="E55" s="236"/>
      <c r="F55" s="236"/>
      <c r="G55" s="126">
        <f>L39+L47-L53</f>
        <v>4338.3572452120861</v>
      </c>
      <c r="H55" s="126"/>
      <c r="I55" s="126"/>
      <c r="J55" s="126"/>
      <c r="K55" s="126"/>
      <c r="L55" s="126"/>
      <c r="M55" s="126"/>
      <c r="N55" s="299"/>
    </row>
    <row r="56" spans="1:36" ht="14.45" customHeight="1">
      <c r="A56" s="123"/>
      <c r="B56" s="123"/>
      <c r="C56" s="236"/>
      <c r="D56" s="236"/>
      <c r="E56" s="236"/>
      <c r="F56" s="236"/>
      <c r="G56" s="126"/>
      <c r="H56" s="126"/>
      <c r="I56" s="126"/>
      <c r="J56" s="126"/>
      <c r="K56" s="126"/>
      <c r="L56" s="126"/>
      <c r="M56" s="126"/>
      <c r="N56" s="301"/>
    </row>
    <row r="58" spans="1:36" ht="144.75" customHeight="1">
      <c r="A58" s="365" t="s">
        <v>177</v>
      </c>
      <c r="B58" s="365"/>
      <c r="C58" s="365"/>
      <c r="D58" s="365"/>
      <c r="E58" s="365"/>
      <c r="F58" s="365"/>
      <c r="G58" s="365"/>
      <c r="H58" s="365"/>
      <c r="I58" s="365"/>
      <c r="J58" s="365"/>
      <c r="K58" s="365"/>
      <c r="L58" s="365"/>
      <c r="M58" s="365"/>
      <c r="N58" s="365"/>
      <c r="O58" s="89"/>
      <c r="P58" s="89"/>
      <c r="Q58" s="89"/>
      <c r="R58" s="89"/>
      <c r="S58" s="89"/>
    </row>
    <row r="59" spans="1:36" ht="19.5" customHeight="1">
      <c r="A59" s="101"/>
      <c r="B59" s="101"/>
      <c r="C59" s="101"/>
      <c r="D59" s="101"/>
      <c r="E59" s="101"/>
      <c r="F59" s="101"/>
      <c r="G59" s="101"/>
      <c r="H59" s="101"/>
      <c r="I59" s="101"/>
      <c r="J59" s="101"/>
      <c r="K59" s="101"/>
      <c r="L59" s="101"/>
      <c r="M59" s="101"/>
      <c r="N59" s="101"/>
      <c r="O59" s="87"/>
      <c r="P59" s="87"/>
      <c r="Q59" s="87"/>
      <c r="R59" s="87"/>
      <c r="S59" s="87"/>
    </row>
    <row r="60" spans="1:36" ht="47.25" customHeight="1">
      <c r="A60" s="378" t="s">
        <v>178</v>
      </c>
      <c r="B60" s="379"/>
      <c r="C60" s="379"/>
      <c r="D60" s="379"/>
      <c r="E60" s="379"/>
      <c r="F60" s="380"/>
      <c r="G60" s="378" t="s">
        <v>179</v>
      </c>
      <c r="H60" s="379"/>
      <c r="I60" s="379"/>
      <c r="J60" s="379"/>
      <c r="K60" s="379"/>
      <c r="L60" s="379"/>
      <c r="M60" s="379"/>
      <c r="N60" s="380"/>
      <c r="O60" s="90"/>
      <c r="P60" s="90"/>
      <c r="Q60" s="90"/>
      <c r="R60" s="90"/>
      <c r="S60" s="90"/>
    </row>
    <row r="61" spans="1:36" ht="39" customHeight="1">
      <c r="A61" s="381" t="s">
        <v>180</v>
      </c>
      <c r="B61" s="382"/>
      <c r="C61" s="383"/>
      <c r="D61" s="384"/>
      <c r="E61" s="384"/>
      <c r="F61" s="385"/>
      <c r="G61" s="381" t="s">
        <v>180</v>
      </c>
      <c r="H61" s="382"/>
      <c r="I61" s="383"/>
      <c r="J61" s="384"/>
      <c r="K61" s="384"/>
      <c r="L61" s="384"/>
      <c r="M61" s="384"/>
      <c r="N61" s="385"/>
      <c r="O61" s="91"/>
      <c r="P61" s="91"/>
      <c r="Q61" s="91"/>
      <c r="R61" s="91"/>
      <c r="S61" s="91"/>
      <c r="X61" s="103"/>
      <c r="Y61" s="103"/>
      <c r="Z61" s="103"/>
      <c r="AA61" s="103"/>
      <c r="AB61" s="103"/>
      <c r="AC61" s="103"/>
      <c r="AD61" s="103"/>
      <c r="AE61" s="103"/>
      <c r="AF61" s="103"/>
      <c r="AG61" s="103"/>
      <c r="AH61" s="103"/>
      <c r="AI61" s="103"/>
      <c r="AJ61" s="103"/>
    </row>
    <row r="62" spans="1:36" ht="39" customHeight="1">
      <c r="A62" s="381" t="s">
        <v>181</v>
      </c>
      <c r="B62" s="382"/>
      <c r="C62" s="383"/>
      <c r="D62" s="384"/>
      <c r="E62" s="384"/>
      <c r="F62" s="385"/>
      <c r="G62" s="381" t="s">
        <v>181</v>
      </c>
      <c r="H62" s="382"/>
      <c r="I62" s="383"/>
      <c r="J62" s="384"/>
      <c r="K62" s="384"/>
      <c r="L62" s="384"/>
      <c r="M62" s="384"/>
      <c r="N62" s="385"/>
      <c r="O62" s="91"/>
      <c r="P62" s="91"/>
      <c r="Q62" s="91"/>
      <c r="R62" s="91"/>
      <c r="S62" s="91"/>
    </row>
    <row r="63" spans="1:36" ht="80.25" customHeight="1">
      <c r="A63" s="381" t="s">
        <v>182</v>
      </c>
      <c r="B63" s="382"/>
      <c r="C63" s="383"/>
      <c r="D63" s="384"/>
      <c r="E63" s="384"/>
      <c r="F63" s="385"/>
      <c r="G63" s="381" t="s">
        <v>182</v>
      </c>
      <c r="H63" s="382"/>
      <c r="I63" s="383"/>
      <c r="J63" s="384"/>
      <c r="K63" s="384"/>
      <c r="L63" s="384"/>
      <c r="M63" s="384"/>
      <c r="N63" s="385"/>
      <c r="O63" s="91"/>
      <c r="P63" s="91"/>
      <c r="Q63" s="91"/>
      <c r="R63" s="91"/>
      <c r="S63" s="91"/>
    </row>
    <row r="64" spans="1:36" ht="32.25" customHeight="1">
      <c r="A64" s="72"/>
      <c r="B64" s="72"/>
      <c r="C64" s="72"/>
      <c r="D64" s="72"/>
      <c r="E64" s="72"/>
      <c r="F64" s="72"/>
      <c r="G64" s="72"/>
      <c r="H64" s="72"/>
      <c r="I64" s="386"/>
      <c r="J64" s="386"/>
      <c r="K64" s="386"/>
      <c r="L64" s="92"/>
      <c r="M64" s="86"/>
      <c r="N64" s="32"/>
      <c r="O64" s="32"/>
      <c r="P64" s="32"/>
    </row>
    <row r="65" spans="9:16">
      <c r="I65" s="32"/>
      <c r="J65" s="32"/>
      <c r="K65" s="32"/>
      <c r="L65" s="32"/>
      <c r="M65" s="32"/>
      <c r="N65" s="32"/>
      <c r="O65" s="32"/>
      <c r="P65" s="32"/>
    </row>
    <row r="66" spans="9:16">
      <c r="I66" s="32"/>
      <c r="J66" s="32"/>
      <c r="K66" s="32"/>
      <c r="L66" s="32"/>
      <c r="M66" s="32"/>
      <c r="N66" s="32"/>
      <c r="O66" s="32"/>
      <c r="P66" s="32"/>
    </row>
    <row r="67" spans="9:16" ht="45.75" customHeight="1">
      <c r="I67" s="375"/>
      <c r="J67" s="375"/>
      <c r="K67" s="375"/>
      <c r="L67" s="375"/>
      <c r="M67" s="375"/>
      <c r="N67" s="375"/>
      <c r="O67" s="32"/>
      <c r="P67" s="32"/>
    </row>
    <row r="68" spans="9:16">
      <c r="I68" s="390"/>
      <c r="J68" s="390"/>
      <c r="K68" s="390"/>
      <c r="L68" s="390"/>
      <c r="M68" s="390"/>
      <c r="N68" s="92"/>
      <c r="O68" s="32"/>
      <c r="P68" s="32"/>
    </row>
    <row r="69" spans="9:16">
      <c r="I69" s="390"/>
      <c r="J69" s="390"/>
      <c r="K69" s="390"/>
      <c r="L69" s="390"/>
      <c r="M69" s="390"/>
      <c r="N69" s="92"/>
      <c r="O69" s="32"/>
      <c r="P69" s="32"/>
    </row>
    <row r="70" spans="9:16" ht="37.5">
      <c r="I70" s="390"/>
      <c r="J70" s="390"/>
      <c r="K70" s="390"/>
      <c r="L70" s="390"/>
      <c r="M70" s="390"/>
      <c r="N70" s="92"/>
      <c r="O70" s="377"/>
      <c r="P70" s="377"/>
    </row>
    <row r="71" spans="9:16">
      <c r="I71" s="32"/>
      <c r="J71" s="32"/>
      <c r="K71" s="32"/>
      <c r="L71" s="32"/>
      <c r="M71" s="32"/>
      <c r="N71" s="32"/>
      <c r="O71" s="32"/>
      <c r="P71" s="32"/>
    </row>
    <row r="72" spans="9:16" ht="69.75" customHeight="1">
      <c r="I72" s="32"/>
      <c r="J72" s="376"/>
      <c r="K72" s="376"/>
      <c r="L72" s="376"/>
      <c r="M72" s="376"/>
      <c r="N72" s="32"/>
      <c r="O72" s="32"/>
      <c r="P72" s="32"/>
    </row>
  </sheetData>
  <mergeCells count="199">
    <mergeCell ref="I67:N67"/>
    <mergeCell ref="I68:M68"/>
    <mergeCell ref="I69:M69"/>
    <mergeCell ref="I70:M70"/>
    <mergeCell ref="O70:P70"/>
    <mergeCell ref="J72:M72"/>
    <mergeCell ref="P1:Q1"/>
    <mergeCell ref="A1:N1"/>
    <mergeCell ref="A54:M54"/>
    <mergeCell ref="A55:B56"/>
    <mergeCell ref="C55:F56"/>
    <mergeCell ref="G55:M56"/>
    <mergeCell ref="N55:N56"/>
    <mergeCell ref="N51:N52"/>
    <mergeCell ref="H51:I51"/>
    <mergeCell ref="J51:K51"/>
    <mergeCell ref="H52:I52"/>
    <mergeCell ref="J52:K52"/>
    <mergeCell ref="A60:F60"/>
    <mergeCell ref="G60:N60"/>
    <mergeCell ref="A61:B61"/>
    <mergeCell ref="C61:F61"/>
    <mergeCell ref="G61:H61"/>
    <mergeCell ref="I61:N61"/>
    <mergeCell ref="T37:U37"/>
    <mergeCell ref="C53:F53"/>
    <mergeCell ref="H53:K53"/>
    <mergeCell ref="L53:M53"/>
    <mergeCell ref="A49:B52"/>
    <mergeCell ref="C49:F50"/>
    <mergeCell ref="G49:G50"/>
    <mergeCell ref="L49:M50"/>
    <mergeCell ref="N49:N50"/>
    <mergeCell ref="C51:F51"/>
    <mergeCell ref="L51:M51"/>
    <mergeCell ref="H49:I50"/>
    <mergeCell ref="J49:K50"/>
    <mergeCell ref="A47:B47"/>
    <mergeCell ref="C47:F47"/>
    <mergeCell ref="H47:K47"/>
    <mergeCell ref="L47:M47"/>
    <mergeCell ref="A48:M48"/>
    <mergeCell ref="C52:F52"/>
    <mergeCell ref="L52:M52"/>
    <mergeCell ref="A53:B53"/>
    <mergeCell ref="T38:U38"/>
    <mergeCell ref="T39:U39"/>
    <mergeCell ref="T40:U40"/>
    <mergeCell ref="A62:B62"/>
    <mergeCell ref="C62:F62"/>
    <mergeCell ref="G62:H62"/>
    <mergeCell ref="I62:N62"/>
    <mergeCell ref="A39:B39"/>
    <mergeCell ref="C39:F39"/>
    <mergeCell ref="H39:K39"/>
    <mergeCell ref="L39:M39"/>
    <mergeCell ref="A40:M40"/>
    <mergeCell ref="A41:B41"/>
    <mergeCell ref="C41:F41"/>
    <mergeCell ref="H41:K41"/>
    <mergeCell ref="L41:M41"/>
    <mergeCell ref="C38:F38"/>
    <mergeCell ref="H38:K38"/>
    <mergeCell ref="L38:M38"/>
    <mergeCell ref="A63:B63"/>
    <mergeCell ref="C63:F63"/>
    <mergeCell ref="G63:H63"/>
    <mergeCell ref="I63:N63"/>
    <mergeCell ref="L42:M42"/>
    <mergeCell ref="A42:B46"/>
    <mergeCell ref="C45:F45"/>
    <mergeCell ref="C46:F46"/>
    <mergeCell ref="H45:K45"/>
    <mergeCell ref="H46:K46"/>
    <mergeCell ref="L45:M45"/>
    <mergeCell ref="L46:M46"/>
    <mergeCell ref="C43:F43"/>
    <mergeCell ref="H43:K43"/>
    <mergeCell ref="L43:M43"/>
    <mergeCell ref="C44:F44"/>
    <mergeCell ref="H44:K44"/>
    <mergeCell ref="L44:M44"/>
    <mergeCell ref="N42:N46"/>
    <mergeCell ref="C42:F42"/>
    <mergeCell ref="H42:K42"/>
    <mergeCell ref="A58:N58"/>
    <mergeCell ref="A59:N59"/>
    <mergeCell ref="H31:K31"/>
    <mergeCell ref="L31:M31"/>
    <mergeCell ref="C32:F32"/>
    <mergeCell ref="H32:K32"/>
    <mergeCell ref="L32:M32"/>
    <mergeCell ref="C37:F37"/>
    <mergeCell ref="H37:K37"/>
    <mergeCell ref="L37:M37"/>
    <mergeCell ref="C35:F35"/>
    <mergeCell ref="H35:K35"/>
    <mergeCell ref="L35:M35"/>
    <mergeCell ref="C36:F36"/>
    <mergeCell ref="H36:K36"/>
    <mergeCell ref="L36:M36"/>
    <mergeCell ref="C34:F34"/>
    <mergeCell ref="H34:K34"/>
    <mergeCell ref="L34:M34"/>
    <mergeCell ref="C31:F31"/>
    <mergeCell ref="N19:N21"/>
    <mergeCell ref="C29:F29"/>
    <mergeCell ref="H29:K29"/>
    <mergeCell ref="L29:M29"/>
    <mergeCell ref="C30:F30"/>
    <mergeCell ref="H30:K30"/>
    <mergeCell ref="L30:M30"/>
    <mergeCell ref="C27:F27"/>
    <mergeCell ref="H27:K27"/>
    <mergeCell ref="L27:M27"/>
    <mergeCell ref="C28:F28"/>
    <mergeCell ref="H28:K28"/>
    <mergeCell ref="L28:M28"/>
    <mergeCell ref="A14:C14"/>
    <mergeCell ref="D14:F14"/>
    <mergeCell ref="G14:I14"/>
    <mergeCell ref="J14:M14"/>
    <mergeCell ref="A22:B38"/>
    <mergeCell ref="C22:F22"/>
    <mergeCell ref="H22:K22"/>
    <mergeCell ref="L22:M22"/>
    <mergeCell ref="N22:N38"/>
    <mergeCell ref="C23:F23"/>
    <mergeCell ref="H23:K23"/>
    <mergeCell ref="L23:M23"/>
    <mergeCell ref="C24:F24"/>
    <mergeCell ref="H24:K24"/>
    <mergeCell ref="L24:M24"/>
    <mergeCell ref="C25:F25"/>
    <mergeCell ref="H25:K25"/>
    <mergeCell ref="L25:M25"/>
    <mergeCell ref="C26:F26"/>
    <mergeCell ref="H26:K26"/>
    <mergeCell ref="L26:M26"/>
    <mergeCell ref="C33:F33"/>
    <mergeCell ref="H33:K33"/>
    <mergeCell ref="L33:M33"/>
    <mergeCell ref="A18:M18"/>
    <mergeCell ref="A19:B21"/>
    <mergeCell ref="C19:F21"/>
    <mergeCell ref="G19:G21"/>
    <mergeCell ref="H19:K21"/>
    <mergeCell ref="L19:M21"/>
    <mergeCell ref="A15:C15"/>
    <mergeCell ref="D15:F15"/>
    <mergeCell ref="G15:I15"/>
    <mergeCell ref="J15:M15"/>
    <mergeCell ref="A17:C17"/>
    <mergeCell ref="D17:M17"/>
    <mergeCell ref="A16:I16"/>
    <mergeCell ref="J16:M16"/>
    <mergeCell ref="G7:I7"/>
    <mergeCell ref="J7:M7"/>
    <mergeCell ref="A8:C8"/>
    <mergeCell ref="A12:C12"/>
    <mergeCell ref="D12:F12"/>
    <mergeCell ref="G12:I12"/>
    <mergeCell ref="J12:M12"/>
    <mergeCell ref="A13:C13"/>
    <mergeCell ref="D13:F13"/>
    <mergeCell ref="G13:I13"/>
    <mergeCell ref="J13:M13"/>
    <mergeCell ref="A10:C10"/>
    <mergeCell ref="D10:F10"/>
    <mergeCell ref="G10:I10"/>
    <mergeCell ref="J10:M10"/>
    <mergeCell ref="A11:C11"/>
    <mergeCell ref="D11:F11"/>
    <mergeCell ref="G11:I11"/>
    <mergeCell ref="J11:M11"/>
    <mergeCell ref="X61:AD61"/>
    <mergeCell ref="AE61:AJ61"/>
    <mergeCell ref="I64:K64"/>
    <mergeCell ref="O3:Q3"/>
    <mergeCell ref="A3:M3"/>
    <mergeCell ref="A4:M4"/>
    <mergeCell ref="A5:C5"/>
    <mergeCell ref="D5:F5"/>
    <mergeCell ref="G5:I5"/>
    <mergeCell ref="J5:M5"/>
    <mergeCell ref="D8:F8"/>
    <mergeCell ref="G8:I8"/>
    <mergeCell ref="J8:M8"/>
    <mergeCell ref="A9:C9"/>
    <mergeCell ref="D9:F9"/>
    <mergeCell ref="G9:I9"/>
    <mergeCell ref="J9:M9"/>
    <mergeCell ref="N5:N17"/>
    <mergeCell ref="A6:C6"/>
    <mergeCell ref="D6:F6"/>
    <mergeCell ref="G6:I6"/>
    <mergeCell ref="J6:M6"/>
    <mergeCell ref="A7:C7"/>
    <mergeCell ref="D7:F7"/>
  </mergeCells>
  <hyperlinks>
    <hyperlink ref="P1:Q1" location="İÇİNDEKİLER!A1" display="İÇİNDEKİLER" xr:uid="{00000000-0004-0000-1400-000000000000}"/>
  </hyperlinks>
  <pageMargins left="0.70866141732283472" right="0.70866141732283472" top="0.74803149606299213" bottom="0.74803149606299213" header="0.31496062992125984" footer="0.31496062992125984"/>
  <pageSetup paperSize="9" scale="53" orientation="portrait" horizontalDpi="4294967294" verticalDpi="4294967294"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J73"/>
  <sheetViews>
    <sheetView zoomScaleNormal="100" zoomScaleSheetLayoutView="100" workbookViewId="0">
      <selection activeCell="A17" sqref="A17:I17"/>
    </sheetView>
  </sheetViews>
  <sheetFormatPr defaultColWidth="9.140625" defaultRowHeight="15"/>
  <cols>
    <col min="2" max="2" width="14.140625" customWidth="1"/>
    <col min="3" max="3" width="18.7109375" customWidth="1"/>
    <col min="4" max="4" width="9.85546875" customWidth="1"/>
    <col min="5" max="5" width="11.140625" customWidth="1"/>
    <col min="6" max="6" width="13" customWidth="1"/>
    <col min="7" max="7" width="15.28515625" customWidth="1"/>
    <col min="8" max="8" width="10.42578125" customWidth="1"/>
    <col min="9" max="9" width="15.42578125" customWidth="1"/>
    <col min="11" max="11" width="13.85546875" customWidth="1"/>
    <col min="13" max="13" width="10.7109375" customWidth="1"/>
    <col min="14" max="14" width="6" customWidth="1"/>
    <col min="15" max="15" width="5.7109375" customWidth="1"/>
  </cols>
  <sheetData>
    <row r="1" spans="1:19" ht="23.25">
      <c r="A1" s="394" t="s">
        <v>105</v>
      </c>
      <c r="B1" s="395"/>
      <c r="C1" s="395"/>
      <c r="D1" s="395"/>
      <c r="E1" s="395"/>
      <c r="F1" s="395"/>
      <c r="G1" s="395"/>
      <c r="H1" s="395"/>
      <c r="I1" s="395"/>
      <c r="J1" s="395"/>
      <c r="K1" s="395"/>
      <c r="L1" s="395"/>
      <c r="M1" s="395"/>
      <c r="N1" s="396"/>
      <c r="O1" s="40"/>
      <c r="P1" s="136" t="s">
        <v>166</v>
      </c>
      <c r="Q1" s="136"/>
      <c r="R1" s="40"/>
      <c r="S1" s="40"/>
    </row>
    <row r="2" spans="1:19" ht="24" thickBot="1">
      <c r="A2" s="399" t="s">
        <v>148</v>
      </c>
      <c r="B2" s="400"/>
      <c r="C2" s="400"/>
      <c r="D2" s="400"/>
      <c r="E2" s="400"/>
      <c r="F2" s="400"/>
      <c r="G2" s="400"/>
      <c r="H2" s="400"/>
      <c r="I2" s="400"/>
      <c r="J2" s="400"/>
      <c r="K2" s="400"/>
      <c r="L2" s="400"/>
      <c r="M2" s="400"/>
      <c r="N2" s="401"/>
      <c r="O2" s="40"/>
      <c r="P2" s="40"/>
      <c r="Q2" s="40"/>
      <c r="R2" s="40"/>
      <c r="S2" s="40"/>
    </row>
    <row r="3" spans="1:19" ht="23.25">
      <c r="A3" s="63"/>
      <c r="B3" s="63"/>
      <c r="C3" s="63"/>
      <c r="D3" s="63"/>
      <c r="E3" s="63"/>
      <c r="F3" s="63"/>
      <c r="G3" s="63"/>
      <c r="H3" s="63"/>
      <c r="I3" s="63"/>
      <c r="J3" s="63"/>
      <c r="K3" s="63"/>
      <c r="L3" s="63"/>
      <c r="M3" s="63"/>
      <c r="N3" s="63"/>
      <c r="O3" s="40"/>
      <c r="P3" s="40"/>
      <c r="Q3" s="40"/>
      <c r="R3" s="40"/>
      <c r="S3" s="40"/>
    </row>
    <row r="4" spans="1:19" ht="28.5" customHeight="1">
      <c r="A4" s="160" t="s">
        <v>0</v>
      </c>
      <c r="B4" s="160"/>
      <c r="C4" s="160"/>
      <c r="D4" s="160"/>
      <c r="E4" s="160"/>
      <c r="F4" s="160"/>
      <c r="G4" s="160"/>
      <c r="H4" s="160"/>
      <c r="I4" s="160"/>
      <c r="J4" s="160"/>
      <c r="K4" s="160"/>
      <c r="L4" s="160"/>
      <c r="M4" s="160"/>
      <c r="N4" s="1"/>
      <c r="O4" s="170"/>
      <c r="P4" s="170"/>
      <c r="Q4" s="170"/>
      <c r="R4" s="170"/>
      <c r="S4" s="170"/>
    </row>
    <row r="5" spans="1:19" ht="18.75">
      <c r="A5" s="160" t="s">
        <v>1</v>
      </c>
      <c r="B5" s="160"/>
      <c r="C5" s="160"/>
      <c r="D5" s="160"/>
      <c r="E5" s="160"/>
      <c r="F5" s="160"/>
      <c r="G5" s="160"/>
      <c r="H5" s="160"/>
      <c r="I5" s="160"/>
      <c r="J5" s="160"/>
      <c r="K5" s="160"/>
      <c r="L5" s="160"/>
      <c r="M5" s="160"/>
      <c r="N5" s="1"/>
    </row>
    <row r="6" spans="1:19" ht="15.75">
      <c r="A6" s="127" t="s">
        <v>2</v>
      </c>
      <c r="B6" s="127"/>
      <c r="C6" s="127"/>
      <c r="D6" s="120"/>
      <c r="E6" s="120"/>
      <c r="F6" s="120"/>
      <c r="G6" s="117" t="s">
        <v>3</v>
      </c>
      <c r="H6" s="117"/>
      <c r="I6" s="117"/>
      <c r="J6" s="120"/>
      <c r="K6" s="120"/>
      <c r="L6" s="120"/>
      <c r="M6" s="120"/>
      <c r="N6" s="299"/>
    </row>
    <row r="7" spans="1:19" ht="15.75">
      <c r="A7" s="117" t="s">
        <v>4</v>
      </c>
      <c r="B7" s="117"/>
      <c r="C7" s="117"/>
      <c r="D7" s="120"/>
      <c r="E7" s="120"/>
      <c r="F7" s="120"/>
      <c r="G7" s="117" t="s">
        <v>3</v>
      </c>
      <c r="H7" s="117"/>
      <c r="I7" s="117"/>
      <c r="J7" s="120"/>
      <c r="K7" s="120"/>
      <c r="L7" s="120"/>
      <c r="M7" s="120"/>
      <c r="N7" s="300"/>
    </row>
    <row r="8" spans="1:19" ht="15.75">
      <c r="A8" s="117" t="s">
        <v>5</v>
      </c>
      <c r="B8" s="117"/>
      <c r="C8" s="117"/>
      <c r="D8" s="120"/>
      <c r="E8" s="120"/>
      <c r="F8" s="120"/>
      <c r="G8" s="117" t="s">
        <v>9</v>
      </c>
      <c r="H8" s="117"/>
      <c r="I8" s="117"/>
      <c r="J8" s="120"/>
      <c r="K8" s="120"/>
      <c r="L8" s="120"/>
      <c r="M8" s="120"/>
      <c r="N8" s="300"/>
    </row>
    <row r="9" spans="1:19" ht="15.75">
      <c r="A9" s="117" t="s">
        <v>6</v>
      </c>
      <c r="B9" s="117"/>
      <c r="C9" s="117"/>
      <c r="D9" s="120"/>
      <c r="E9" s="120"/>
      <c r="F9" s="120"/>
      <c r="G9" s="117" t="s">
        <v>10</v>
      </c>
      <c r="H9" s="117"/>
      <c r="I9" s="117"/>
      <c r="J9" s="120"/>
      <c r="K9" s="120"/>
      <c r="L9" s="120"/>
      <c r="M9" s="120"/>
      <c r="N9" s="300"/>
    </row>
    <row r="10" spans="1:19" ht="15.75">
      <c r="A10" s="117" t="s">
        <v>7</v>
      </c>
      <c r="B10" s="117"/>
      <c r="C10" s="117"/>
      <c r="D10" s="120"/>
      <c r="E10" s="120"/>
      <c r="F10" s="120"/>
      <c r="G10" s="117" t="s">
        <v>11</v>
      </c>
      <c r="H10" s="117"/>
      <c r="I10" s="117"/>
      <c r="J10" s="135">
        <v>45261</v>
      </c>
      <c r="K10" s="120"/>
      <c r="L10" s="120"/>
      <c r="M10" s="120"/>
      <c r="N10" s="300"/>
    </row>
    <row r="11" spans="1:19" ht="15.75">
      <c r="A11" s="117" t="s">
        <v>12</v>
      </c>
      <c r="B11" s="117"/>
      <c r="C11" s="117"/>
      <c r="D11" s="134">
        <v>45289</v>
      </c>
      <c r="E11" s="120"/>
      <c r="F11" s="120"/>
      <c r="G11" s="117" t="s">
        <v>13</v>
      </c>
      <c r="H11" s="117"/>
      <c r="I11" s="117"/>
      <c r="J11" s="120"/>
      <c r="K11" s="120"/>
      <c r="L11" s="120"/>
      <c r="M11" s="120"/>
      <c r="N11" s="300"/>
    </row>
    <row r="12" spans="1:19" ht="15.75">
      <c r="A12" s="117" t="s">
        <v>14</v>
      </c>
      <c r="B12" s="117"/>
      <c r="C12" s="117"/>
      <c r="D12" s="120">
        <v>2280.46</v>
      </c>
      <c r="E12" s="120"/>
      <c r="F12" s="120"/>
      <c r="G12" s="117" t="s">
        <v>40</v>
      </c>
      <c r="H12" s="117"/>
      <c r="I12" s="117"/>
      <c r="J12" s="120">
        <f>G52+D12</f>
        <v>5925.02</v>
      </c>
      <c r="K12" s="120"/>
      <c r="L12" s="120"/>
      <c r="M12" s="120"/>
      <c r="N12" s="300"/>
    </row>
    <row r="13" spans="1:19" ht="15.75">
      <c r="A13" s="117" t="s">
        <v>41</v>
      </c>
      <c r="B13" s="117"/>
      <c r="C13" s="117"/>
      <c r="D13" s="120">
        <v>31</v>
      </c>
      <c r="E13" s="120"/>
      <c r="F13" s="120"/>
      <c r="G13" s="117" t="s">
        <v>42</v>
      </c>
      <c r="H13" s="117"/>
      <c r="I13" s="117"/>
      <c r="J13" s="120">
        <v>30</v>
      </c>
      <c r="K13" s="120"/>
      <c r="L13" s="120"/>
      <c r="M13" s="120"/>
      <c r="N13" s="300"/>
    </row>
    <row r="14" spans="1:19" ht="15.75">
      <c r="A14" s="117" t="s">
        <v>73</v>
      </c>
      <c r="B14" s="117"/>
      <c r="C14" s="117"/>
      <c r="D14" s="120">
        <v>15</v>
      </c>
      <c r="E14" s="120"/>
      <c r="F14" s="120"/>
      <c r="G14" s="117" t="s">
        <v>75</v>
      </c>
      <c r="H14" s="117"/>
      <c r="I14" s="117"/>
      <c r="J14" s="120">
        <f>D14</f>
        <v>15</v>
      </c>
      <c r="K14" s="120"/>
      <c r="L14" s="120"/>
      <c r="M14" s="120"/>
      <c r="N14" s="300"/>
    </row>
    <row r="15" spans="1:19" ht="15.75">
      <c r="A15" s="229" t="s">
        <v>74</v>
      </c>
      <c r="B15" s="230"/>
      <c r="C15" s="231"/>
      <c r="D15" s="266">
        <f>D13-D14</f>
        <v>16</v>
      </c>
      <c r="E15" s="267"/>
      <c r="F15" s="268"/>
      <c r="G15" s="229" t="s">
        <v>76</v>
      </c>
      <c r="H15" s="230"/>
      <c r="I15" s="231"/>
      <c r="J15" s="266">
        <f>J13-J14</f>
        <v>15</v>
      </c>
      <c r="K15" s="267"/>
      <c r="L15" s="267"/>
      <c r="M15" s="268"/>
      <c r="N15" s="300"/>
    </row>
    <row r="16" spans="1:19" ht="15.75">
      <c r="A16" s="117" t="s">
        <v>58</v>
      </c>
      <c r="B16" s="117"/>
      <c r="C16" s="117"/>
      <c r="D16" s="120">
        <v>21944.52</v>
      </c>
      <c r="E16" s="120"/>
      <c r="F16" s="120"/>
      <c r="G16" s="117" t="s">
        <v>57</v>
      </c>
      <c r="H16" s="117"/>
      <c r="I16" s="117"/>
      <c r="J16" s="131">
        <f>J12/D16</f>
        <v>0.26999998177221468</v>
      </c>
      <c r="K16" s="131"/>
      <c r="L16" s="131"/>
      <c r="M16" s="131"/>
      <c r="N16" s="300"/>
    </row>
    <row r="17" spans="1:14" ht="15.75">
      <c r="A17" s="229" t="s">
        <v>174</v>
      </c>
      <c r="B17" s="230"/>
      <c r="C17" s="230"/>
      <c r="D17" s="230"/>
      <c r="E17" s="230"/>
      <c r="F17" s="230"/>
      <c r="G17" s="230"/>
      <c r="H17" s="230"/>
      <c r="I17" s="231"/>
      <c r="J17" s="269">
        <v>0</v>
      </c>
      <c r="K17" s="298"/>
      <c r="L17" s="298"/>
      <c r="M17" s="290"/>
      <c r="N17" s="300"/>
    </row>
    <row r="18" spans="1:14" ht="29.25" customHeight="1">
      <c r="A18" s="132" t="s">
        <v>8</v>
      </c>
      <c r="B18" s="132"/>
      <c r="C18" s="132"/>
      <c r="D18" s="133"/>
      <c r="E18" s="133"/>
      <c r="F18" s="133"/>
      <c r="G18" s="133"/>
      <c r="H18" s="133"/>
      <c r="I18" s="133"/>
      <c r="J18" s="133"/>
      <c r="K18" s="133"/>
      <c r="L18" s="133"/>
      <c r="M18" s="133"/>
      <c r="N18" s="301"/>
    </row>
    <row r="19" spans="1:14" ht="15.75">
      <c r="A19" s="107" t="s">
        <v>15</v>
      </c>
      <c r="B19" s="107"/>
      <c r="C19" s="107"/>
      <c r="D19" s="107"/>
      <c r="E19" s="107"/>
      <c r="F19" s="107"/>
      <c r="G19" s="107"/>
      <c r="H19" s="107"/>
      <c r="I19" s="107"/>
      <c r="J19" s="107"/>
      <c r="K19" s="107"/>
      <c r="L19" s="107"/>
      <c r="M19" s="107"/>
      <c r="N19" s="1"/>
    </row>
    <row r="20" spans="1:14" ht="15" customHeight="1">
      <c r="A20" s="106"/>
      <c r="B20" s="106"/>
      <c r="C20" s="171"/>
      <c r="D20" s="171"/>
      <c r="E20" s="171"/>
      <c r="F20" s="171"/>
      <c r="G20" s="130" t="s">
        <v>30</v>
      </c>
      <c r="H20" s="106" t="s">
        <v>31</v>
      </c>
      <c r="I20" s="125"/>
      <c r="J20" s="125"/>
      <c r="K20" s="125"/>
      <c r="L20" s="106" t="s">
        <v>32</v>
      </c>
      <c r="M20" s="125"/>
      <c r="N20" s="299"/>
    </row>
    <row r="21" spans="1:14">
      <c r="A21" s="106"/>
      <c r="B21" s="106"/>
      <c r="C21" s="171"/>
      <c r="D21" s="171"/>
      <c r="E21" s="171"/>
      <c r="F21" s="171"/>
      <c r="G21" s="130"/>
      <c r="H21" s="125"/>
      <c r="I21" s="125"/>
      <c r="J21" s="125"/>
      <c r="K21" s="125"/>
      <c r="L21" s="125"/>
      <c r="M21" s="125"/>
      <c r="N21" s="300"/>
    </row>
    <row r="22" spans="1:14" ht="30" customHeight="1">
      <c r="A22" s="106"/>
      <c r="B22" s="106"/>
      <c r="C22" s="171"/>
      <c r="D22" s="171"/>
      <c r="E22" s="171"/>
      <c r="F22" s="171"/>
      <c r="G22" s="130"/>
      <c r="H22" s="125"/>
      <c r="I22" s="125"/>
      <c r="J22" s="125"/>
      <c r="K22" s="125"/>
      <c r="L22" s="125"/>
      <c r="M22" s="125"/>
      <c r="N22" s="301"/>
    </row>
    <row r="23" spans="1:14" ht="15" customHeight="1">
      <c r="A23" s="123" t="s">
        <v>16</v>
      </c>
      <c r="B23" s="123"/>
      <c r="C23" s="132" t="s">
        <v>17</v>
      </c>
      <c r="D23" s="132"/>
      <c r="E23" s="132"/>
      <c r="F23" s="132"/>
      <c r="G23" s="3">
        <v>0</v>
      </c>
      <c r="H23" s="175">
        <f>$G23/$D$13*$D$14</f>
        <v>0</v>
      </c>
      <c r="I23" s="175"/>
      <c r="J23" s="175"/>
      <c r="K23" s="175"/>
      <c r="L23" s="175">
        <f>G23-H23</f>
        <v>0</v>
      </c>
      <c r="M23" s="175"/>
      <c r="N23" s="299"/>
    </row>
    <row r="24" spans="1:14">
      <c r="A24" s="123"/>
      <c r="B24" s="123"/>
      <c r="C24" s="132" t="s">
        <v>18</v>
      </c>
      <c r="D24" s="132"/>
      <c r="E24" s="132"/>
      <c r="F24" s="132"/>
      <c r="G24" s="3">
        <v>0</v>
      </c>
      <c r="H24" s="175">
        <f t="shared" ref="H24:H39" si="0">$G24/$D$13*$D$14</f>
        <v>0</v>
      </c>
      <c r="I24" s="175"/>
      <c r="J24" s="175"/>
      <c r="K24" s="175"/>
      <c r="L24" s="175">
        <f t="shared" ref="L24:L39" si="1">G24-H24</f>
        <v>0</v>
      </c>
      <c r="M24" s="175"/>
      <c r="N24" s="300"/>
    </row>
    <row r="25" spans="1:14">
      <c r="A25" s="123"/>
      <c r="B25" s="123"/>
      <c r="C25" s="132" t="s">
        <v>19</v>
      </c>
      <c r="D25" s="132"/>
      <c r="E25" s="132"/>
      <c r="F25" s="132"/>
      <c r="G25" s="3">
        <v>0</v>
      </c>
      <c r="H25" s="175">
        <f t="shared" si="0"/>
        <v>0</v>
      </c>
      <c r="I25" s="175"/>
      <c r="J25" s="175"/>
      <c r="K25" s="175"/>
      <c r="L25" s="175">
        <f t="shared" si="1"/>
        <v>0</v>
      </c>
      <c r="M25" s="175"/>
      <c r="N25" s="300"/>
    </row>
    <row r="26" spans="1:14">
      <c r="A26" s="123"/>
      <c r="B26" s="123"/>
      <c r="C26" s="132" t="s">
        <v>20</v>
      </c>
      <c r="D26" s="132"/>
      <c r="E26" s="132"/>
      <c r="F26" s="132"/>
      <c r="G26" s="3">
        <v>0</v>
      </c>
      <c r="H26" s="175">
        <f t="shared" si="0"/>
        <v>0</v>
      </c>
      <c r="I26" s="175"/>
      <c r="J26" s="175"/>
      <c r="K26" s="175"/>
      <c r="L26" s="175">
        <f t="shared" si="1"/>
        <v>0</v>
      </c>
      <c r="M26" s="175"/>
      <c r="N26" s="300"/>
    </row>
    <row r="27" spans="1:14">
      <c r="A27" s="123"/>
      <c r="B27" s="123"/>
      <c r="C27" s="132" t="s">
        <v>21</v>
      </c>
      <c r="D27" s="132"/>
      <c r="E27" s="132"/>
      <c r="F27" s="132"/>
      <c r="G27" s="3">
        <v>0</v>
      </c>
      <c r="H27" s="175">
        <f t="shared" si="0"/>
        <v>0</v>
      </c>
      <c r="I27" s="175"/>
      <c r="J27" s="175"/>
      <c r="K27" s="175"/>
      <c r="L27" s="175">
        <f t="shared" si="1"/>
        <v>0</v>
      </c>
      <c r="M27" s="175"/>
      <c r="N27" s="300"/>
    </row>
    <row r="28" spans="1:14">
      <c r="A28" s="123"/>
      <c r="B28" s="123"/>
      <c r="C28" s="132" t="s">
        <v>91</v>
      </c>
      <c r="D28" s="132"/>
      <c r="E28" s="132"/>
      <c r="F28" s="132"/>
      <c r="G28" s="3">
        <v>0</v>
      </c>
      <c r="H28" s="175">
        <f>G28</f>
        <v>0</v>
      </c>
      <c r="I28" s="175"/>
      <c r="J28" s="175"/>
      <c r="K28" s="175"/>
      <c r="L28" s="175">
        <f t="shared" si="1"/>
        <v>0</v>
      </c>
      <c r="M28" s="175"/>
      <c r="N28" s="300"/>
    </row>
    <row r="29" spans="1:14">
      <c r="A29" s="123"/>
      <c r="B29" s="123"/>
      <c r="C29" s="132" t="s">
        <v>92</v>
      </c>
      <c r="D29" s="132"/>
      <c r="E29" s="132"/>
      <c r="F29" s="132"/>
      <c r="G29" s="3">
        <v>0</v>
      </c>
      <c r="H29" s="175">
        <f>G29</f>
        <v>0</v>
      </c>
      <c r="I29" s="175"/>
      <c r="J29" s="175"/>
      <c r="K29" s="175"/>
      <c r="L29" s="175">
        <f t="shared" si="1"/>
        <v>0</v>
      </c>
      <c r="M29" s="175"/>
      <c r="N29" s="300"/>
    </row>
    <row r="30" spans="1:14">
      <c r="A30" s="123"/>
      <c r="B30" s="123"/>
      <c r="C30" s="132" t="s">
        <v>98</v>
      </c>
      <c r="D30" s="132"/>
      <c r="E30" s="132"/>
      <c r="F30" s="132"/>
      <c r="G30" s="3">
        <v>0</v>
      </c>
      <c r="H30" s="175">
        <f>G30</f>
        <v>0</v>
      </c>
      <c r="I30" s="175"/>
      <c r="J30" s="175"/>
      <c r="K30" s="175"/>
      <c r="L30" s="175">
        <f t="shared" si="1"/>
        <v>0</v>
      </c>
      <c r="M30" s="175"/>
      <c r="N30" s="300"/>
    </row>
    <row r="31" spans="1:14">
      <c r="A31" s="123"/>
      <c r="B31" s="123"/>
      <c r="C31" s="132" t="s">
        <v>22</v>
      </c>
      <c r="D31" s="132"/>
      <c r="E31" s="132"/>
      <c r="F31" s="132"/>
      <c r="G31" s="3">
        <v>0</v>
      </c>
      <c r="H31" s="175">
        <f>G31</f>
        <v>0</v>
      </c>
      <c r="I31" s="175"/>
      <c r="J31" s="175"/>
      <c r="K31" s="175"/>
      <c r="L31" s="175">
        <f t="shared" si="1"/>
        <v>0</v>
      </c>
      <c r="M31" s="175"/>
      <c r="N31" s="300"/>
    </row>
    <row r="32" spans="1:14">
      <c r="A32" s="123"/>
      <c r="B32" s="123"/>
      <c r="C32" s="132" t="s">
        <v>23</v>
      </c>
      <c r="D32" s="132"/>
      <c r="E32" s="132"/>
      <c r="F32" s="132"/>
      <c r="G32" s="3">
        <v>0</v>
      </c>
      <c r="H32" s="175">
        <f t="shared" si="0"/>
        <v>0</v>
      </c>
      <c r="I32" s="175"/>
      <c r="J32" s="175"/>
      <c r="K32" s="175"/>
      <c r="L32" s="175">
        <f t="shared" si="1"/>
        <v>0</v>
      </c>
      <c r="M32" s="175"/>
      <c r="N32" s="300"/>
    </row>
    <row r="33" spans="1:14">
      <c r="A33" s="123"/>
      <c r="B33" s="123"/>
      <c r="C33" s="132" t="s">
        <v>24</v>
      </c>
      <c r="D33" s="132"/>
      <c r="E33" s="132"/>
      <c r="F33" s="132"/>
      <c r="G33" s="3">
        <v>24842.36</v>
      </c>
      <c r="H33" s="175">
        <f>$G33/$D$13*$D$14</f>
        <v>12020.496774193549</v>
      </c>
      <c r="I33" s="175"/>
      <c r="J33" s="175"/>
      <c r="K33" s="175"/>
      <c r="L33" s="175">
        <f t="shared" si="1"/>
        <v>12821.863225806452</v>
      </c>
      <c r="M33" s="175"/>
      <c r="N33" s="300"/>
    </row>
    <row r="34" spans="1:14">
      <c r="A34" s="123"/>
      <c r="B34" s="123"/>
      <c r="C34" s="132" t="s">
        <v>25</v>
      </c>
      <c r="D34" s="132"/>
      <c r="E34" s="132"/>
      <c r="F34" s="132"/>
      <c r="G34" s="3">
        <v>13030.39</v>
      </c>
      <c r="H34" s="175">
        <f t="shared" si="0"/>
        <v>6305.0274193548385</v>
      </c>
      <c r="I34" s="175"/>
      <c r="J34" s="175"/>
      <c r="K34" s="175"/>
      <c r="L34" s="175">
        <f t="shared" si="1"/>
        <v>6725.362580645161</v>
      </c>
      <c r="M34" s="175"/>
      <c r="N34" s="300"/>
    </row>
    <row r="35" spans="1:14">
      <c r="A35" s="123"/>
      <c r="B35" s="123"/>
      <c r="C35" s="132" t="s">
        <v>26</v>
      </c>
      <c r="D35" s="132"/>
      <c r="E35" s="132"/>
      <c r="F35" s="132"/>
      <c r="G35" s="3">
        <v>0</v>
      </c>
      <c r="H35" s="175">
        <f t="shared" si="0"/>
        <v>0</v>
      </c>
      <c r="I35" s="175"/>
      <c r="J35" s="175"/>
      <c r="K35" s="175"/>
      <c r="L35" s="175">
        <f t="shared" si="1"/>
        <v>0</v>
      </c>
      <c r="M35" s="175"/>
      <c r="N35" s="300"/>
    </row>
    <row r="36" spans="1:14">
      <c r="A36" s="123"/>
      <c r="B36" s="123"/>
      <c r="C36" s="132" t="s">
        <v>27</v>
      </c>
      <c r="D36" s="132"/>
      <c r="E36" s="132"/>
      <c r="F36" s="132"/>
      <c r="G36" s="3">
        <v>0</v>
      </c>
      <c r="H36" s="175">
        <f t="shared" si="0"/>
        <v>0</v>
      </c>
      <c r="I36" s="175"/>
      <c r="J36" s="175"/>
      <c r="K36" s="175"/>
      <c r="L36" s="175">
        <f t="shared" si="1"/>
        <v>0</v>
      </c>
      <c r="M36" s="175"/>
      <c r="N36" s="300"/>
    </row>
    <row r="37" spans="1:14">
      <c r="A37" s="123"/>
      <c r="B37" s="123"/>
      <c r="C37" s="132" t="s">
        <v>28</v>
      </c>
      <c r="D37" s="132"/>
      <c r="E37" s="132"/>
      <c r="F37" s="132"/>
      <c r="G37" s="3">
        <v>0</v>
      </c>
      <c r="H37" s="175">
        <f t="shared" si="0"/>
        <v>0</v>
      </c>
      <c r="I37" s="175"/>
      <c r="J37" s="175"/>
      <c r="K37" s="175"/>
      <c r="L37" s="175">
        <f t="shared" si="1"/>
        <v>0</v>
      </c>
      <c r="M37" s="175"/>
      <c r="N37" s="300"/>
    </row>
    <row r="38" spans="1:14">
      <c r="A38" s="123"/>
      <c r="B38" s="123"/>
      <c r="C38" s="132" t="s">
        <v>51</v>
      </c>
      <c r="D38" s="132"/>
      <c r="E38" s="132"/>
      <c r="F38" s="132"/>
      <c r="G38" s="3">
        <v>8138.89</v>
      </c>
      <c r="H38" s="175">
        <f t="shared" si="0"/>
        <v>3938.1725806451614</v>
      </c>
      <c r="I38" s="175"/>
      <c r="J38" s="175"/>
      <c r="K38" s="175"/>
      <c r="L38" s="175">
        <f t="shared" si="1"/>
        <v>4200.717419354839</v>
      </c>
      <c r="M38" s="175"/>
      <c r="N38" s="300"/>
    </row>
    <row r="39" spans="1:14">
      <c r="A39" s="123"/>
      <c r="B39" s="123"/>
      <c r="C39" s="132" t="s">
        <v>95</v>
      </c>
      <c r="D39" s="132"/>
      <c r="E39" s="132"/>
      <c r="F39" s="132"/>
      <c r="G39" s="3">
        <v>0</v>
      </c>
      <c r="H39" s="175">
        <f t="shared" si="0"/>
        <v>0</v>
      </c>
      <c r="I39" s="175"/>
      <c r="J39" s="175"/>
      <c r="K39" s="175"/>
      <c r="L39" s="175">
        <f t="shared" si="1"/>
        <v>0</v>
      </c>
      <c r="M39" s="175"/>
      <c r="N39" s="300"/>
    </row>
    <row r="40" spans="1:14" ht="18.75">
      <c r="A40" s="119" t="s">
        <v>33</v>
      </c>
      <c r="B40" s="119"/>
      <c r="C40" s="133"/>
      <c r="D40" s="133"/>
      <c r="E40" s="133"/>
      <c r="F40" s="133"/>
      <c r="G40" s="3">
        <f>SUM(G23:G39)</f>
        <v>46011.64</v>
      </c>
      <c r="H40" s="175">
        <f>SUM(H23:K39)</f>
        <v>22263.696774193548</v>
      </c>
      <c r="I40" s="133"/>
      <c r="J40" s="133"/>
      <c r="K40" s="133"/>
      <c r="L40" s="176">
        <f>G40-H40</f>
        <v>23747.943225806452</v>
      </c>
      <c r="M40" s="176"/>
      <c r="N40" s="5">
        <v>1</v>
      </c>
    </row>
    <row r="41" spans="1:14" ht="15.75">
      <c r="A41" s="107" t="s">
        <v>39</v>
      </c>
      <c r="B41" s="107"/>
      <c r="C41" s="107"/>
      <c r="D41" s="107"/>
      <c r="E41" s="107"/>
      <c r="F41" s="107"/>
      <c r="G41" s="107"/>
      <c r="H41" s="107"/>
      <c r="I41" s="107"/>
      <c r="J41" s="107"/>
      <c r="K41" s="107"/>
      <c r="L41" s="107"/>
      <c r="M41" s="107"/>
      <c r="N41" s="1"/>
    </row>
    <row r="42" spans="1:14" ht="72.75" customHeight="1">
      <c r="A42" s="114"/>
      <c r="B42" s="114"/>
      <c r="C42" s="125" t="s">
        <v>35</v>
      </c>
      <c r="D42" s="125"/>
      <c r="E42" s="125"/>
      <c r="F42" s="125"/>
      <c r="G42" s="46" t="s">
        <v>36</v>
      </c>
      <c r="H42" s="106" t="s">
        <v>77</v>
      </c>
      <c r="I42" s="106"/>
      <c r="J42" s="106"/>
      <c r="K42" s="106"/>
      <c r="L42" s="106" t="s">
        <v>78</v>
      </c>
      <c r="M42" s="106"/>
      <c r="N42" s="1"/>
    </row>
    <row r="43" spans="1:14" ht="15" customHeight="1">
      <c r="A43" s="183" t="s">
        <v>96</v>
      </c>
      <c r="B43" s="184"/>
      <c r="C43" s="173" t="s">
        <v>111</v>
      </c>
      <c r="D43" s="173"/>
      <c r="E43" s="173"/>
      <c r="F43" s="173"/>
      <c r="G43" s="47">
        <v>3622.3</v>
      </c>
      <c r="H43" s="177">
        <f>$G43/$J$13*$J$14</f>
        <v>1811.15</v>
      </c>
      <c r="I43" s="177"/>
      <c r="J43" s="177"/>
      <c r="K43" s="177"/>
      <c r="L43" s="177">
        <f>G43-H43</f>
        <v>1811.15</v>
      </c>
      <c r="M43" s="177"/>
      <c r="N43" s="299"/>
    </row>
    <row r="44" spans="1:14" ht="15.75">
      <c r="A44" s="373"/>
      <c r="B44" s="374"/>
      <c r="C44" s="173" t="s">
        <v>89</v>
      </c>
      <c r="D44" s="173"/>
      <c r="E44" s="173"/>
      <c r="F44" s="173"/>
      <c r="G44" s="47">
        <v>2173.38</v>
      </c>
      <c r="H44" s="177">
        <f>G44</f>
        <v>2173.38</v>
      </c>
      <c r="I44" s="177"/>
      <c r="J44" s="177"/>
      <c r="K44" s="177"/>
      <c r="L44" s="177">
        <f t="shared" ref="L44:L47" si="2">G44-H44</f>
        <v>0</v>
      </c>
      <c r="M44" s="177"/>
      <c r="N44" s="300"/>
    </row>
    <row r="45" spans="1:14" ht="15.75">
      <c r="A45" s="373"/>
      <c r="B45" s="374"/>
      <c r="C45" s="173" t="s">
        <v>112</v>
      </c>
      <c r="D45" s="173"/>
      <c r="E45" s="173"/>
      <c r="F45" s="173"/>
      <c r="G45" s="47">
        <v>0</v>
      </c>
      <c r="H45" s="177">
        <f t="shared" ref="H45" si="3">$G45/$J$13*$J$14</f>
        <v>0</v>
      </c>
      <c r="I45" s="177"/>
      <c r="J45" s="177"/>
      <c r="K45" s="177"/>
      <c r="L45" s="177">
        <f t="shared" si="2"/>
        <v>0</v>
      </c>
      <c r="M45" s="177"/>
      <c r="N45" s="301"/>
    </row>
    <row r="46" spans="1:14" ht="15.75">
      <c r="A46" s="373"/>
      <c r="B46" s="374"/>
      <c r="C46" s="283" t="s">
        <v>113</v>
      </c>
      <c r="D46" s="284"/>
      <c r="E46" s="284"/>
      <c r="F46" s="285"/>
      <c r="G46" s="47">
        <v>2897.84</v>
      </c>
      <c r="H46" s="177">
        <f>G46</f>
        <v>2897.84</v>
      </c>
      <c r="I46" s="177"/>
      <c r="J46" s="177"/>
      <c r="K46" s="177"/>
      <c r="L46" s="177">
        <f t="shared" si="2"/>
        <v>0</v>
      </c>
      <c r="M46" s="177"/>
      <c r="N46" s="14"/>
    </row>
    <row r="47" spans="1:14" ht="15.75">
      <c r="A47" s="373"/>
      <c r="B47" s="374"/>
      <c r="C47" s="173" t="s">
        <v>114</v>
      </c>
      <c r="D47" s="173"/>
      <c r="E47" s="173"/>
      <c r="F47" s="173"/>
      <c r="G47" s="47">
        <v>0</v>
      </c>
      <c r="H47" s="177">
        <f>G47</f>
        <v>0</v>
      </c>
      <c r="I47" s="177"/>
      <c r="J47" s="177"/>
      <c r="K47" s="177"/>
      <c r="L47" s="177">
        <f t="shared" si="2"/>
        <v>0</v>
      </c>
      <c r="M47" s="177"/>
      <c r="N47" s="14"/>
    </row>
    <row r="48" spans="1:14" ht="18.75">
      <c r="A48" s="119" t="s">
        <v>33</v>
      </c>
      <c r="B48" s="119"/>
      <c r="C48" s="173"/>
      <c r="D48" s="173"/>
      <c r="E48" s="173"/>
      <c r="F48" s="173"/>
      <c r="G48" s="47"/>
      <c r="H48" s="177"/>
      <c r="I48" s="177"/>
      <c r="J48" s="177"/>
      <c r="K48" s="177"/>
      <c r="L48" s="179">
        <f>L43+L44+L45</f>
        <v>1811.15</v>
      </c>
      <c r="M48" s="179"/>
      <c r="N48" s="5">
        <v>2</v>
      </c>
    </row>
    <row r="49" spans="1:36" ht="15.75">
      <c r="A49" s="107" t="s">
        <v>44</v>
      </c>
      <c r="B49" s="107"/>
      <c r="C49" s="107"/>
      <c r="D49" s="107"/>
      <c r="E49" s="107"/>
      <c r="F49" s="107"/>
      <c r="G49" s="107"/>
      <c r="H49" s="107"/>
      <c r="I49" s="107"/>
      <c r="J49" s="107"/>
      <c r="K49" s="107"/>
      <c r="L49" s="107"/>
      <c r="M49" s="107"/>
      <c r="N49" s="1"/>
    </row>
    <row r="50" spans="1:36" ht="15" customHeight="1">
      <c r="A50" s="123" t="s">
        <v>45</v>
      </c>
      <c r="B50" s="123"/>
      <c r="C50" s="125" t="s">
        <v>46</v>
      </c>
      <c r="D50" s="125"/>
      <c r="E50" s="125"/>
      <c r="F50" s="125"/>
      <c r="G50" s="106" t="s">
        <v>47</v>
      </c>
      <c r="H50" s="291" t="s">
        <v>59</v>
      </c>
      <c r="I50" s="292"/>
      <c r="J50" s="291" t="s">
        <v>97</v>
      </c>
      <c r="K50" s="292"/>
      <c r="L50" s="106" t="s">
        <v>48</v>
      </c>
      <c r="M50" s="106"/>
      <c r="N50" s="299"/>
    </row>
    <row r="51" spans="1:36" ht="53.25" customHeight="1">
      <c r="A51" s="123"/>
      <c r="B51" s="123"/>
      <c r="C51" s="125"/>
      <c r="D51" s="125"/>
      <c r="E51" s="125"/>
      <c r="F51" s="125"/>
      <c r="G51" s="106"/>
      <c r="H51" s="293"/>
      <c r="I51" s="294"/>
      <c r="J51" s="293"/>
      <c r="K51" s="294"/>
      <c r="L51" s="106"/>
      <c r="M51" s="106"/>
      <c r="N51" s="301"/>
    </row>
    <row r="52" spans="1:36" ht="15.75">
      <c r="A52" s="123"/>
      <c r="B52" s="123"/>
      <c r="C52" s="397" t="s">
        <v>49</v>
      </c>
      <c r="D52" s="397"/>
      <c r="E52" s="397"/>
      <c r="F52" s="397"/>
      <c r="G52" s="48">
        <v>3644.56</v>
      </c>
      <c r="H52" s="172">
        <f>H33-(J17+G46+G47)</f>
        <v>9122.6567741935487</v>
      </c>
      <c r="I52" s="172"/>
      <c r="J52" s="298">
        <f>(H52*J16)-D12</f>
        <v>182.65716274642909</v>
      </c>
      <c r="K52" s="290"/>
      <c r="L52" s="172">
        <f>IF(J52&lt;=0,G52,G52-J52)</f>
        <v>3461.9028372535709</v>
      </c>
      <c r="M52" s="172"/>
      <c r="N52" s="299"/>
    </row>
    <row r="53" spans="1:36" ht="15.75">
      <c r="A53" s="123"/>
      <c r="B53" s="123"/>
      <c r="C53" s="397" t="s">
        <v>50</v>
      </c>
      <c r="D53" s="397"/>
      <c r="E53" s="397"/>
      <c r="F53" s="397"/>
      <c r="G53" s="48">
        <v>247.41</v>
      </c>
      <c r="H53" s="269"/>
      <c r="I53" s="290"/>
      <c r="J53" s="269">
        <f>G53</f>
        <v>247.41</v>
      </c>
      <c r="K53" s="290"/>
      <c r="L53" s="172">
        <f>G53-J53</f>
        <v>0</v>
      </c>
      <c r="M53" s="172"/>
      <c r="N53" s="301"/>
    </row>
    <row r="54" spans="1:36" ht="18.75">
      <c r="A54" s="119" t="s">
        <v>33</v>
      </c>
      <c r="B54" s="119"/>
      <c r="C54" s="120"/>
      <c r="D54" s="120"/>
      <c r="E54" s="120"/>
      <c r="F54" s="120"/>
      <c r="G54" s="48"/>
      <c r="H54" s="172"/>
      <c r="I54" s="172"/>
      <c r="J54" s="172"/>
      <c r="K54" s="172"/>
      <c r="L54" s="179">
        <f>SUM(L52+L53)</f>
        <v>3461.9028372535709</v>
      </c>
      <c r="M54" s="179"/>
      <c r="N54" s="5">
        <v>3</v>
      </c>
    </row>
    <row r="55" spans="1:36" ht="18.75" customHeight="1">
      <c r="A55" s="107" t="s">
        <v>93</v>
      </c>
      <c r="B55" s="107"/>
      <c r="C55" s="107"/>
      <c r="D55" s="107"/>
      <c r="E55" s="107"/>
      <c r="F55" s="107"/>
      <c r="G55" s="107"/>
      <c r="H55" s="107"/>
      <c r="I55" s="107"/>
      <c r="J55" s="107"/>
      <c r="K55" s="107"/>
      <c r="L55" s="107"/>
      <c r="M55" s="107"/>
      <c r="N55" s="39"/>
    </row>
    <row r="56" spans="1:36" ht="14.45" customHeight="1">
      <c r="A56" s="123" t="s">
        <v>94</v>
      </c>
      <c r="B56" s="123"/>
      <c r="C56" s="236" t="s">
        <v>52</v>
      </c>
      <c r="D56" s="236"/>
      <c r="E56" s="236"/>
      <c r="F56" s="236"/>
      <c r="G56" s="126">
        <f>L40+L48-L54</f>
        <v>22097.190388552881</v>
      </c>
      <c r="H56" s="126"/>
      <c r="I56" s="126"/>
      <c r="J56" s="126"/>
      <c r="K56" s="126"/>
      <c r="L56" s="126"/>
      <c r="M56" s="126"/>
      <c r="N56" s="299"/>
    </row>
    <row r="57" spans="1:36" ht="14.45" customHeight="1">
      <c r="A57" s="123"/>
      <c r="B57" s="123"/>
      <c r="C57" s="236"/>
      <c r="D57" s="236"/>
      <c r="E57" s="236"/>
      <c r="F57" s="236"/>
      <c r="G57" s="126"/>
      <c r="H57" s="126"/>
      <c r="I57" s="126"/>
      <c r="J57" s="126"/>
      <c r="K57" s="126"/>
      <c r="L57" s="126"/>
      <c r="M57" s="126"/>
      <c r="N57" s="301"/>
    </row>
    <row r="58" spans="1:36">
      <c r="P58" s="4"/>
    </row>
    <row r="59" spans="1:36" ht="144.75" customHeight="1">
      <c r="A59" s="365" t="s">
        <v>177</v>
      </c>
      <c r="B59" s="365"/>
      <c r="C59" s="365"/>
      <c r="D59" s="365"/>
      <c r="E59" s="365"/>
      <c r="F59" s="365"/>
      <c r="G59" s="365"/>
      <c r="H59" s="365"/>
      <c r="I59" s="365"/>
      <c r="J59" s="365"/>
      <c r="K59" s="365"/>
      <c r="L59" s="365"/>
      <c r="M59" s="365"/>
      <c r="N59" s="365"/>
      <c r="O59" s="89"/>
      <c r="P59" s="89"/>
      <c r="Q59" s="89"/>
      <c r="R59" s="89"/>
      <c r="S59" s="89"/>
    </row>
    <row r="60" spans="1:36" ht="19.5" customHeight="1">
      <c r="A60" s="101"/>
      <c r="B60" s="101"/>
      <c r="C60" s="101"/>
      <c r="D60" s="101"/>
      <c r="E60" s="101"/>
      <c r="F60" s="101"/>
      <c r="G60" s="101"/>
      <c r="H60" s="101"/>
      <c r="I60" s="101"/>
      <c r="J60" s="101"/>
      <c r="K60" s="101"/>
      <c r="L60" s="101"/>
      <c r="M60" s="101"/>
      <c r="N60" s="101"/>
      <c r="O60" s="87"/>
      <c r="P60" s="87"/>
      <c r="Q60" s="87"/>
      <c r="R60" s="87"/>
      <c r="S60" s="87"/>
    </row>
    <row r="61" spans="1:36" ht="47.25" customHeight="1">
      <c r="A61" s="378" t="s">
        <v>178</v>
      </c>
      <c r="B61" s="379"/>
      <c r="C61" s="379"/>
      <c r="D61" s="379"/>
      <c r="E61" s="379"/>
      <c r="F61" s="380"/>
      <c r="G61" s="378" t="s">
        <v>179</v>
      </c>
      <c r="H61" s="379"/>
      <c r="I61" s="379"/>
      <c r="J61" s="379"/>
      <c r="K61" s="379"/>
      <c r="L61" s="379"/>
      <c r="M61" s="379"/>
      <c r="N61" s="380"/>
      <c r="O61" s="90"/>
      <c r="P61" s="90"/>
      <c r="Q61" s="90"/>
      <c r="R61" s="90"/>
      <c r="S61" s="90"/>
    </row>
    <row r="62" spans="1:36" ht="39" customHeight="1">
      <c r="A62" s="381" t="s">
        <v>180</v>
      </c>
      <c r="B62" s="382"/>
      <c r="C62" s="383"/>
      <c r="D62" s="384"/>
      <c r="E62" s="384"/>
      <c r="F62" s="385"/>
      <c r="G62" s="381" t="s">
        <v>180</v>
      </c>
      <c r="H62" s="382"/>
      <c r="I62" s="383"/>
      <c r="J62" s="384"/>
      <c r="K62" s="384"/>
      <c r="L62" s="384"/>
      <c r="M62" s="384"/>
      <c r="N62" s="385"/>
      <c r="O62" s="91"/>
      <c r="P62" s="91"/>
      <c r="Q62" s="91"/>
      <c r="R62" s="91"/>
      <c r="S62" s="91"/>
      <c r="X62" s="103"/>
      <c r="Y62" s="103"/>
      <c r="Z62" s="103"/>
      <c r="AA62" s="103"/>
      <c r="AB62" s="103"/>
      <c r="AC62" s="103"/>
      <c r="AD62" s="103"/>
      <c r="AE62" s="103"/>
      <c r="AF62" s="103"/>
      <c r="AG62" s="103"/>
      <c r="AH62" s="103"/>
      <c r="AI62" s="103"/>
      <c r="AJ62" s="103"/>
    </row>
    <row r="63" spans="1:36" ht="39" customHeight="1">
      <c r="A63" s="381" t="s">
        <v>181</v>
      </c>
      <c r="B63" s="382"/>
      <c r="C63" s="383"/>
      <c r="D63" s="384"/>
      <c r="E63" s="384"/>
      <c r="F63" s="385"/>
      <c r="G63" s="381" t="s">
        <v>181</v>
      </c>
      <c r="H63" s="382"/>
      <c r="I63" s="383"/>
      <c r="J63" s="384"/>
      <c r="K63" s="384"/>
      <c r="L63" s="384"/>
      <c r="M63" s="384"/>
      <c r="N63" s="385"/>
      <c r="O63" s="91"/>
      <c r="P63" s="91"/>
      <c r="Q63" s="91"/>
      <c r="R63" s="91"/>
      <c r="S63" s="91"/>
    </row>
    <row r="64" spans="1:36" ht="96.75" customHeight="1">
      <c r="A64" s="381" t="s">
        <v>182</v>
      </c>
      <c r="B64" s="382"/>
      <c r="C64" s="383"/>
      <c r="D64" s="384"/>
      <c r="E64" s="384"/>
      <c r="F64" s="385"/>
      <c r="G64" s="381" t="s">
        <v>182</v>
      </c>
      <c r="H64" s="382"/>
      <c r="I64" s="383"/>
      <c r="J64" s="384"/>
      <c r="K64" s="384"/>
      <c r="L64" s="384"/>
      <c r="M64" s="384"/>
      <c r="N64" s="385"/>
      <c r="O64" s="91"/>
      <c r="P64" s="91"/>
      <c r="Q64" s="91"/>
      <c r="R64" s="91"/>
      <c r="S64" s="91"/>
    </row>
    <row r="65" spans="1:13" ht="30">
      <c r="A65" s="32"/>
      <c r="B65" s="32"/>
      <c r="C65" s="32"/>
      <c r="D65" s="32"/>
      <c r="E65" s="32"/>
      <c r="F65" s="32"/>
      <c r="G65" s="32"/>
      <c r="H65" s="244"/>
      <c r="I65" s="244"/>
      <c r="J65" s="244"/>
      <c r="K65" s="88"/>
      <c r="L65" s="81"/>
    </row>
    <row r="66" spans="1:13">
      <c r="A66" s="32"/>
      <c r="B66" s="32"/>
      <c r="C66" s="32"/>
      <c r="D66" s="32"/>
      <c r="E66" s="32"/>
      <c r="F66" s="32"/>
      <c r="G66" s="32"/>
      <c r="H66" s="32"/>
      <c r="I66" s="32"/>
      <c r="J66" s="32"/>
      <c r="K66" s="32"/>
    </row>
    <row r="67" spans="1:13" ht="12.75" customHeight="1">
      <c r="A67" s="32"/>
      <c r="B67" s="32"/>
      <c r="C67" s="32"/>
      <c r="D67" s="32"/>
      <c r="E67" s="32"/>
      <c r="F67" s="32"/>
      <c r="G67" s="32"/>
      <c r="H67" s="32"/>
      <c r="I67" s="32"/>
      <c r="J67" s="32"/>
      <c r="K67" s="32"/>
    </row>
    <row r="68" spans="1:13" ht="31.5" customHeight="1">
      <c r="A68" s="32"/>
      <c r="B68" s="32"/>
      <c r="C68" s="32"/>
      <c r="D68" s="32"/>
      <c r="E68" s="32"/>
      <c r="F68" s="375"/>
      <c r="G68" s="375"/>
      <c r="H68" s="375"/>
      <c r="I68" s="375"/>
      <c r="J68" s="375"/>
      <c r="K68" s="375"/>
    </row>
    <row r="69" spans="1:13">
      <c r="A69" s="32"/>
      <c r="B69" s="32"/>
      <c r="C69" s="32"/>
      <c r="D69" s="32"/>
      <c r="E69" s="32"/>
      <c r="F69" s="244"/>
      <c r="G69" s="244"/>
      <c r="H69" s="244"/>
      <c r="I69" s="244"/>
      <c r="J69" s="244"/>
      <c r="K69" s="88"/>
    </row>
    <row r="70" spans="1:13">
      <c r="A70" s="32"/>
      <c r="B70" s="32"/>
      <c r="C70" s="32"/>
      <c r="D70" s="32"/>
      <c r="E70" s="32"/>
      <c r="F70" s="244"/>
      <c r="G70" s="244"/>
      <c r="H70" s="244"/>
      <c r="I70" s="244"/>
      <c r="J70" s="244"/>
      <c r="K70" s="88"/>
    </row>
    <row r="71" spans="1:13" ht="37.5">
      <c r="A71" s="32"/>
      <c r="B71" s="32"/>
      <c r="C71" s="32"/>
      <c r="D71" s="32"/>
      <c r="E71" s="32"/>
      <c r="F71" s="244"/>
      <c r="G71" s="244"/>
      <c r="H71" s="244"/>
      <c r="I71" s="244"/>
      <c r="J71" s="244"/>
      <c r="K71" s="88"/>
      <c r="L71" s="398"/>
      <c r="M71" s="398"/>
    </row>
    <row r="72" spans="1:13">
      <c r="A72" s="32"/>
      <c r="B72" s="32"/>
      <c r="C72" s="32"/>
      <c r="D72" s="32"/>
      <c r="E72" s="32"/>
      <c r="F72" s="32"/>
      <c r="G72" s="32"/>
      <c r="H72" s="32"/>
      <c r="I72" s="32"/>
      <c r="J72" s="32"/>
      <c r="K72" s="32"/>
    </row>
    <row r="73" spans="1:13" ht="43.5" customHeight="1">
      <c r="A73" s="32"/>
      <c r="B73" s="32"/>
      <c r="C73" s="32"/>
      <c r="D73" s="32"/>
      <c r="E73" s="32"/>
      <c r="F73" s="32"/>
      <c r="G73" s="32"/>
      <c r="H73" s="376"/>
      <c r="I73" s="376"/>
      <c r="J73" s="376"/>
      <c r="K73" s="376"/>
    </row>
  </sheetData>
  <mergeCells count="196">
    <mergeCell ref="L71:M71"/>
    <mergeCell ref="H73:K73"/>
    <mergeCell ref="F68:K68"/>
    <mergeCell ref="F69:J69"/>
    <mergeCell ref="F70:J70"/>
    <mergeCell ref="F71:J71"/>
    <mergeCell ref="A2:N2"/>
    <mergeCell ref="P1:Q1"/>
    <mergeCell ref="A4:M4"/>
    <mergeCell ref="O4:S4"/>
    <mergeCell ref="A5:M5"/>
    <mergeCell ref="A6:C6"/>
    <mergeCell ref="D6:F6"/>
    <mergeCell ref="G6:I6"/>
    <mergeCell ref="J6:M6"/>
    <mergeCell ref="N6:N18"/>
    <mergeCell ref="A7:C7"/>
    <mergeCell ref="A9:C9"/>
    <mergeCell ref="D9:F9"/>
    <mergeCell ref="G9:I9"/>
    <mergeCell ref="J9:M9"/>
    <mergeCell ref="A10:C10"/>
    <mergeCell ref="D10:F10"/>
    <mergeCell ref="A14:C14"/>
    <mergeCell ref="D14:F14"/>
    <mergeCell ref="G14:I14"/>
    <mergeCell ref="J14:M14"/>
    <mergeCell ref="A11:C11"/>
    <mergeCell ref="D11:F11"/>
    <mergeCell ref="G11:I11"/>
    <mergeCell ref="J11:M11"/>
    <mergeCell ref="A12:C12"/>
    <mergeCell ref="D12:F12"/>
    <mergeCell ref="G10:I10"/>
    <mergeCell ref="J10:M10"/>
    <mergeCell ref="D7:F7"/>
    <mergeCell ref="G7:I7"/>
    <mergeCell ref="J7:M7"/>
    <mergeCell ref="A8:C8"/>
    <mergeCell ref="D8:F8"/>
    <mergeCell ref="G8:I8"/>
    <mergeCell ref="J8:M8"/>
    <mergeCell ref="G12:I12"/>
    <mergeCell ref="J12:M12"/>
    <mergeCell ref="A18:C18"/>
    <mergeCell ref="D18:M18"/>
    <mergeCell ref="A19:M19"/>
    <mergeCell ref="A20:B22"/>
    <mergeCell ref="C20:F22"/>
    <mergeCell ref="G20:G22"/>
    <mergeCell ref="H20:K22"/>
    <mergeCell ref="L20:M22"/>
    <mergeCell ref="A15:C15"/>
    <mergeCell ref="D15:F15"/>
    <mergeCell ref="G15:I15"/>
    <mergeCell ref="J15:M15"/>
    <mergeCell ref="A16:C16"/>
    <mergeCell ref="D16:F16"/>
    <mergeCell ref="G16:I16"/>
    <mergeCell ref="J16:M16"/>
    <mergeCell ref="A17:I17"/>
    <mergeCell ref="J17:M17"/>
    <mergeCell ref="A13:C13"/>
    <mergeCell ref="D13:F13"/>
    <mergeCell ref="G13:I13"/>
    <mergeCell ref="J13:M13"/>
    <mergeCell ref="A23:B39"/>
    <mergeCell ref="C23:F23"/>
    <mergeCell ref="H23:K23"/>
    <mergeCell ref="L23:M23"/>
    <mergeCell ref="N23:N39"/>
    <mergeCell ref="C24:F24"/>
    <mergeCell ref="H24:K24"/>
    <mergeCell ref="L24:M24"/>
    <mergeCell ref="C25:F25"/>
    <mergeCell ref="H25:K25"/>
    <mergeCell ref="L25:M25"/>
    <mergeCell ref="C26:F26"/>
    <mergeCell ref="H26:K26"/>
    <mergeCell ref="L26:M26"/>
    <mergeCell ref="C27:F27"/>
    <mergeCell ref="H27:K27"/>
    <mergeCell ref="L27:M27"/>
    <mergeCell ref="C34:F34"/>
    <mergeCell ref="H34:K34"/>
    <mergeCell ref="L34:M34"/>
    <mergeCell ref="C35:F35"/>
    <mergeCell ref="H35:K35"/>
    <mergeCell ref="L35:M35"/>
    <mergeCell ref="C32:F32"/>
    <mergeCell ref="N20:N22"/>
    <mergeCell ref="C30:F30"/>
    <mergeCell ref="H30:K30"/>
    <mergeCell ref="L30:M30"/>
    <mergeCell ref="C31:F31"/>
    <mergeCell ref="H31:K31"/>
    <mergeCell ref="L31:M31"/>
    <mergeCell ref="C28:F28"/>
    <mergeCell ref="H28:K28"/>
    <mergeCell ref="L28:M28"/>
    <mergeCell ref="C29:F29"/>
    <mergeCell ref="H29:K29"/>
    <mergeCell ref="L29:M29"/>
    <mergeCell ref="H32:K32"/>
    <mergeCell ref="L32:M32"/>
    <mergeCell ref="C33:F33"/>
    <mergeCell ref="H33:K33"/>
    <mergeCell ref="L33:M33"/>
    <mergeCell ref="C38:F38"/>
    <mergeCell ref="H38:K38"/>
    <mergeCell ref="L38:M38"/>
    <mergeCell ref="C39:F39"/>
    <mergeCell ref="H39:K39"/>
    <mergeCell ref="L39:M39"/>
    <mergeCell ref="C36:F36"/>
    <mergeCell ref="H36:K36"/>
    <mergeCell ref="L36:M36"/>
    <mergeCell ref="C37:F37"/>
    <mergeCell ref="H37:K37"/>
    <mergeCell ref="L37:M37"/>
    <mergeCell ref="A40:B40"/>
    <mergeCell ref="C40:F40"/>
    <mergeCell ref="H40:K40"/>
    <mergeCell ref="L40:M40"/>
    <mergeCell ref="A41:M41"/>
    <mergeCell ref="A42:B42"/>
    <mergeCell ref="C42:F42"/>
    <mergeCell ref="H42:K42"/>
    <mergeCell ref="L42:M42"/>
    <mergeCell ref="N43:N45"/>
    <mergeCell ref="C44:F44"/>
    <mergeCell ref="H44:K44"/>
    <mergeCell ref="L44:M44"/>
    <mergeCell ref="C45:F45"/>
    <mergeCell ref="H45:K45"/>
    <mergeCell ref="C47:F47"/>
    <mergeCell ref="H47:K47"/>
    <mergeCell ref="L47:M47"/>
    <mergeCell ref="L45:M45"/>
    <mergeCell ref="C46:F46"/>
    <mergeCell ref="H46:K46"/>
    <mergeCell ref="L46:M46"/>
    <mergeCell ref="H48:K48"/>
    <mergeCell ref="L48:M48"/>
    <mergeCell ref="A49:M49"/>
    <mergeCell ref="A50:B53"/>
    <mergeCell ref="C50:F51"/>
    <mergeCell ref="G50:G51"/>
    <mergeCell ref="H50:I51"/>
    <mergeCell ref="J50:K51"/>
    <mergeCell ref="A43:B47"/>
    <mergeCell ref="C43:F43"/>
    <mergeCell ref="H43:K43"/>
    <mergeCell ref="L43:M43"/>
    <mergeCell ref="A1:N1"/>
    <mergeCell ref="A55:M55"/>
    <mergeCell ref="H65:J65"/>
    <mergeCell ref="N56:N57"/>
    <mergeCell ref="A54:B54"/>
    <mergeCell ref="C54:F54"/>
    <mergeCell ref="H54:K54"/>
    <mergeCell ref="L54:M54"/>
    <mergeCell ref="A56:B57"/>
    <mergeCell ref="C56:F57"/>
    <mergeCell ref="G56:M57"/>
    <mergeCell ref="L50:M51"/>
    <mergeCell ref="N50:N51"/>
    <mergeCell ref="C52:F52"/>
    <mergeCell ref="H52:I52"/>
    <mergeCell ref="J52:K52"/>
    <mergeCell ref="L52:M52"/>
    <mergeCell ref="N52:N53"/>
    <mergeCell ref="C53:F53"/>
    <mergeCell ref="H53:I53"/>
    <mergeCell ref="J53:K53"/>
    <mergeCell ref="L53:M53"/>
    <mergeCell ref="A48:B48"/>
    <mergeCell ref="C48:F48"/>
    <mergeCell ref="A63:B63"/>
    <mergeCell ref="C63:F63"/>
    <mergeCell ref="G63:H63"/>
    <mergeCell ref="I63:N63"/>
    <mergeCell ref="A64:B64"/>
    <mergeCell ref="C64:F64"/>
    <mergeCell ref="G64:H64"/>
    <mergeCell ref="AE62:AJ62"/>
    <mergeCell ref="A59:N59"/>
    <mergeCell ref="A60:N60"/>
    <mergeCell ref="X62:AD62"/>
    <mergeCell ref="G61:N61"/>
    <mergeCell ref="A62:B62"/>
    <mergeCell ref="C62:F62"/>
    <mergeCell ref="G62:H62"/>
    <mergeCell ref="I62:N62"/>
    <mergeCell ref="A61:F61"/>
    <mergeCell ref="I64:N64"/>
  </mergeCells>
  <hyperlinks>
    <hyperlink ref="P1:Q1" location="İÇİNDEKİLER!A1" display="İÇİNDEKİLER" xr:uid="{00000000-0004-0000-1500-000000000000}"/>
  </hyperlinks>
  <pageMargins left="0.70866141732283472" right="0.70866141732283472" top="0.74803149606299213" bottom="0.74803149606299213" header="0.31496062992125984" footer="0.31496062992125984"/>
  <pageSetup paperSize="9" scale="52" orientation="portrait" horizontalDpi="4294967294" verticalDpi="4294967294" r:id="rId1"/>
  <rowBreaks count="1" manualBreakCount="1">
    <brk id="64" max="16383" man="1"/>
  </rowBreaks>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J74"/>
  <sheetViews>
    <sheetView topLeftCell="A13" zoomScaleNormal="100" zoomScaleSheetLayoutView="100" workbookViewId="0">
      <selection activeCell="G23" sqref="G23"/>
    </sheetView>
  </sheetViews>
  <sheetFormatPr defaultColWidth="9.140625" defaultRowHeight="15"/>
  <cols>
    <col min="1" max="1" width="10" customWidth="1"/>
    <col min="2" max="2" width="10.28515625" customWidth="1"/>
    <col min="3" max="3" width="11.85546875" customWidth="1"/>
    <col min="4" max="4" width="10.28515625" customWidth="1"/>
    <col min="5" max="5" width="12" customWidth="1"/>
    <col min="6" max="6" width="15" customWidth="1"/>
    <col min="7" max="7" width="15.5703125" customWidth="1"/>
    <col min="8" max="8" width="11.5703125" customWidth="1"/>
    <col min="9" max="9" width="13.85546875" customWidth="1"/>
    <col min="10" max="10" width="10.5703125" customWidth="1"/>
    <col min="11" max="11" width="12.5703125" customWidth="1"/>
    <col min="12" max="12" width="11.85546875" customWidth="1"/>
    <col min="13" max="13" width="15.140625" customWidth="1"/>
    <col min="14" max="14" width="6.28515625" customWidth="1"/>
  </cols>
  <sheetData>
    <row r="1" spans="1:27" ht="33" customHeight="1" thickBot="1">
      <c r="A1" s="418" t="s">
        <v>105</v>
      </c>
      <c r="B1" s="419"/>
      <c r="C1" s="419"/>
      <c r="D1" s="419"/>
      <c r="E1" s="419"/>
      <c r="F1" s="419"/>
      <c r="G1" s="419"/>
      <c r="H1" s="419"/>
      <c r="I1" s="419"/>
      <c r="J1" s="419"/>
      <c r="K1" s="419"/>
      <c r="L1" s="419"/>
      <c r="M1" s="419"/>
      <c r="N1" s="420"/>
      <c r="O1" s="55"/>
      <c r="P1" s="136" t="s">
        <v>166</v>
      </c>
      <c r="Q1" s="136"/>
    </row>
    <row r="2" spans="1:27" ht="18.75">
      <c r="A2" s="63"/>
      <c r="B2" s="63"/>
      <c r="C2" s="63"/>
      <c r="D2" s="63"/>
      <c r="E2" s="63"/>
      <c r="F2" s="63"/>
      <c r="G2" s="63"/>
      <c r="H2" s="63"/>
      <c r="I2" s="63"/>
      <c r="J2" s="63"/>
      <c r="K2" s="63"/>
      <c r="L2" s="63"/>
      <c r="M2" s="63"/>
      <c r="N2" s="63"/>
      <c r="O2" s="55"/>
      <c r="P2" s="55"/>
      <c r="Q2" s="55"/>
    </row>
    <row r="3" spans="1:27" ht="28.5" customHeight="1">
      <c r="A3" s="160" t="s">
        <v>0</v>
      </c>
      <c r="B3" s="160"/>
      <c r="C3" s="160"/>
      <c r="D3" s="160"/>
      <c r="E3" s="160"/>
      <c r="F3" s="160"/>
      <c r="G3" s="160"/>
      <c r="H3" s="160"/>
      <c r="I3" s="160"/>
      <c r="J3" s="160"/>
      <c r="K3" s="160"/>
      <c r="L3" s="160"/>
      <c r="M3" s="160"/>
      <c r="N3" s="1"/>
      <c r="O3" s="170"/>
      <c r="P3" s="170"/>
      <c r="Q3" s="170"/>
    </row>
    <row r="4" spans="1:27" ht="18.75">
      <c r="A4" s="160" t="s">
        <v>1</v>
      </c>
      <c r="B4" s="160"/>
      <c r="C4" s="160"/>
      <c r="D4" s="160"/>
      <c r="E4" s="160"/>
      <c r="F4" s="160"/>
      <c r="G4" s="160"/>
      <c r="H4" s="160"/>
      <c r="I4" s="160"/>
      <c r="J4" s="160"/>
      <c r="K4" s="160"/>
      <c r="L4" s="160"/>
      <c r="M4" s="160"/>
      <c r="N4" s="1"/>
    </row>
    <row r="5" spans="1:27">
      <c r="A5" s="415" t="s">
        <v>2</v>
      </c>
      <c r="B5" s="415"/>
      <c r="C5" s="415"/>
      <c r="D5" s="133"/>
      <c r="E5" s="133"/>
      <c r="F5" s="133"/>
      <c r="G5" s="132" t="s">
        <v>3</v>
      </c>
      <c r="H5" s="132"/>
      <c r="I5" s="132"/>
      <c r="J5" s="133"/>
      <c r="K5" s="133"/>
      <c r="L5" s="133"/>
      <c r="M5" s="133"/>
      <c r="N5" s="299"/>
    </row>
    <row r="6" spans="1:27">
      <c r="A6" s="132" t="s">
        <v>4</v>
      </c>
      <c r="B6" s="132"/>
      <c r="C6" s="132"/>
      <c r="D6" s="133"/>
      <c r="E6" s="133"/>
      <c r="F6" s="133"/>
      <c r="G6" s="132" t="s">
        <v>3</v>
      </c>
      <c r="H6" s="132"/>
      <c r="I6" s="132"/>
      <c r="J6" s="133"/>
      <c r="K6" s="133"/>
      <c r="L6" s="133"/>
      <c r="M6" s="133"/>
      <c r="N6" s="300"/>
    </row>
    <row r="7" spans="1:27">
      <c r="A7" s="132" t="s">
        <v>5</v>
      </c>
      <c r="B7" s="132"/>
      <c r="C7" s="132"/>
      <c r="D7" s="133"/>
      <c r="E7" s="133"/>
      <c r="F7" s="133"/>
      <c r="G7" s="132" t="s">
        <v>9</v>
      </c>
      <c r="H7" s="132"/>
      <c r="I7" s="132"/>
      <c r="J7" s="133"/>
      <c r="K7" s="133"/>
      <c r="L7" s="133"/>
      <c r="M7" s="133"/>
      <c r="N7" s="300"/>
    </row>
    <row r="8" spans="1:27">
      <c r="A8" s="132" t="s">
        <v>6</v>
      </c>
      <c r="B8" s="132"/>
      <c r="C8" s="132"/>
      <c r="D8" s="133"/>
      <c r="E8" s="133"/>
      <c r="F8" s="133"/>
      <c r="G8" s="132" t="s">
        <v>10</v>
      </c>
      <c r="H8" s="132"/>
      <c r="I8" s="132"/>
      <c r="J8" s="133"/>
      <c r="K8" s="133"/>
      <c r="L8" s="133"/>
      <c r="M8" s="133"/>
      <c r="N8" s="300"/>
    </row>
    <row r="9" spans="1:27">
      <c r="A9" s="132" t="s">
        <v>7</v>
      </c>
      <c r="B9" s="132"/>
      <c r="C9" s="132"/>
      <c r="D9" s="133"/>
      <c r="E9" s="133"/>
      <c r="F9" s="133"/>
      <c r="G9" s="132" t="s">
        <v>11</v>
      </c>
      <c r="H9" s="132"/>
      <c r="I9" s="132"/>
      <c r="J9" s="412">
        <v>46174</v>
      </c>
      <c r="K9" s="133"/>
      <c r="L9" s="133"/>
      <c r="M9" s="133"/>
      <c r="N9" s="300"/>
    </row>
    <row r="10" spans="1:27">
      <c r="A10" s="132" t="s">
        <v>12</v>
      </c>
      <c r="B10" s="132"/>
      <c r="C10" s="132"/>
      <c r="D10" s="416">
        <v>45095</v>
      </c>
      <c r="E10" s="133"/>
      <c r="F10" s="133"/>
      <c r="G10" s="132" t="s">
        <v>13</v>
      </c>
      <c r="H10" s="132"/>
      <c r="I10" s="132"/>
      <c r="J10" s="133"/>
      <c r="K10" s="133"/>
      <c r="L10" s="133"/>
      <c r="M10" s="133"/>
      <c r="N10" s="300"/>
    </row>
    <row r="11" spans="1:27">
      <c r="A11" s="132" t="s">
        <v>14</v>
      </c>
      <c r="B11" s="132"/>
      <c r="C11" s="132"/>
      <c r="D11" s="175">
        <v>1276.0250000000001</v>
      </c>
      <c r="E11" s="175"/>
      <c r="F11" s="175"/>
      <c r="G11" s="132" t="s">
        <v>40</v>
      </c>
      <c r="H11" s="132"/>
      <c r="I11" s="132"/>
      <c r="J11" s="133">
        <f>G51+D11</f>
        <v>4890.0349999999999</v>
      </c>
      <c r="K11" s="133"/>
      <c r="L11" s="133"/>
      <c r="M11" s="133"/>
      <c r="N11" s="300"/>
      <c r="R11" s="6"/>
      <c r="S11" s="6"/>
      <c r="T11" s="6"/>
      <c r="U11" s="6"/>
      <c r="V11" s="6"/>
      <c r="W11" s="6"/>
      <c r="X11" s="6"/>
      <c r="Y11" s="6"/>
      <c r="Z11" s="6"/>
      <c r="AA11" s="6"/>
    </row>
    <row r="12" spans="1:27" ht="18" customHeight="1">
      <c r="A12" s="132" t="s">
        <v>41</v>
      </c>
      <c r="B12" s="132"/>
      <c r="C12" s="132"/>
      <c r="D12" s="133">
        <v>31</v>
      </c>
      <c r="E12" s="133"/>
      <c r="F12" s="133"/>
      <c r="G12" s="132" t="s">
        <v>42</v>
      </c>
      <c r="H12" s="132"/>
      <c r="I12" s="132"/>
      <c r="J12" s="133">
        <v>30</v>
      </c>
      <c r="K12" s="133"/>
      <c r="L12" s="133"/>
      <c r="M12" s="133"/>
      <c r="N12" s="300"/>
      <c r="P12" s="4"/>
      <c r="R12" s="6"/>
      <c r="S12" s="413"/>
      <c r="T12" s="413"/>
      <c r="U12" s="414"/>
      <c r="V12" s="414"/>
      <c r="W12" s="414"/>
      <c r="X12" s="414"/>
      <c r="Y12" s="414"/>
      <c r="Z12" s="414"/>
      <c r="AA12" s="414"/>
    </row>
    <row r="13" spans="1:27" ht="15" customHeight="1">
      <c r="A13" s="132" t="s">
        <v>43</v>
      </c>
      <c r="B13" s="132"/>
      <c r="C13" s="132"/>
      <c r="D13" s="133">
        <v>20</v>
      </c>
      <c r="E13" s="133"/>
      <c r="F13" s="133"/>
      <c r="G13" s="132" t="s">
        <v>43</v>
      </c>
      <c r="H13" s="132"/>
      <c r="I13" s="132"/>
      <c r="J13" s="133">
        <f>D13</f>
        <v>20</v>
      </c>
      <c r="K13" s="133"/>
      <c r="L13" s="133"/>
      <c r="M13" s="133"/>
      <c r="N13" s="300"/>
      <c r="R13" s="6"/>
      <c r="S13" s="6"/>
      <c r="T13" s="406"/>
      <c r="U13" s="406"/>
      <c r="V13" s="407"/>
      <c r="W13" s="407"/>
      <c r="X13" s="407"/>
      <c r="Y13" s="407"/>
      <c r="Z13" s="24"/>
      <c r="AA13" s="25"/>
    </row>
    <row r="14" spans="1:27" ht="15" customHeight="1">
      <c r="A14" s="408" t="s">
        <v>72</v>
      </c>
      <c r="B14" s="409"/>
      <c r="C14" s="410"/>
      <c r="D14" s="148">
        <f>D12-D13</f>
        <v>11</v>
      </c>
      <c r="E14" s="240"/>
      <c r="F14" s="149"/>
      <c r="G14" s="408" t="s">
        <v>72</v>
      </c>
      <c r="H14" s="409"/>
      <c r="I14" s="410"/>
      <c r="J14" s="148">
        <f>J12-J13</f>
        <v>10</v>
      </c>
      <c r="K14" s="240"/>
      <c r="L14" s="240"/>
      <c r="M14" s="149"/>
      <c r="N14" s="300"/>
      <c r="R14" s="6"/>
      <c r="S14" s="6"/>
      <c r="T14" s="24"/>
      <c r="U14" s="24"/>
      <c r="V14" s="31"/>
      <c r="W14" s="31"/>
      <c r="X14" s="31"/>
      <c r="Y14" s="31"/>
      <c r="Z14" s="24"/>
      <c r="AA14" s="25"/>
    </row>
    <row r="15" spans="1:27">
      <c r="A15" s="132" t="s">
        <v>58</v>
      </c>
      <c r="B15" s="132"/>
      <c r="C15" s="132"/>
      <c r="D15" s="133">
        <v>18111.240000000002</v>
      </c>
      <c r="E15" s="133"/>
      <c r="F15" s="133"/>
      <c r="G15" s="132" t="s">
        <v>57</v>
      </c>
      <c r="H15" s="132"/>
      <c r="I15" s="132"/>
      <c r="J15" s="411">
        <v>0.27</v>
      </c>
      <c r="K15" s="411"/>
      <c r="L15" s="411"/>
      <c r="M15" s="411"/>
      <c r="N15" s="300"/>
      <c r="R15" s="6"/>
      <c r="S15" s="6"/>
      <c r="T15" s="406"/>
      <c r="U15" s="406"/>
      <c r="V15" s="407"/>
      <c r="W15" s="407"/>
      <c r="X15" s="407"/>
      <c r="Y15" s="407"/>
      <c r="Z15" s="24"/>
      <c r="AA15" s="25"/>
    </row>
    <row r="16" spans="1:27" ht="15.75">
      <c r="A16" s="408" t="s">
        <v>174</v>
      </c>
      <c r="B16" s="409"/>
      <c r="C16" s="409"/>
      <c r="D16" s="409"/>
      <c r="E16" s="409"/>
      <c r="F16" s="409"/>
      <c r="G16" s="409"/>
      <c r="H16" s="409"/>
      <c r="I16" s="410"/>
      <c r="J16" s="269">
        <v>133.43</v>
      </c>
      <c r="K16" s="298"/>
      <c r="L16" s="298"/>
      <c r="M16" s="290"/>
      <c r="N16" s="300"/>
      <c r="R16" s="6"/>
      <c r="S16" s="6"/>
      <c r="T16" s="24"/>
      <c r="U16" s="24"/>
      <c r="V16" s="31"/>
      <c r="W16" s="31"/>
      <c r="X16" s="31"/>
      <c r="Y16" s="31"/>
      <c r="Z16" s="24"/>
      <c r="AA16" s="25"/>
    </row>
    <row r="17" spans="1:27" ht="29.25" customHeight="1">
      <c r="A17" s="132" t="s">
        <v>8</v>
      </c>
      <c r="B17" s="132"/>
      <c r="C17" s="132"/>
      <c r="D17" s="133"/>
      <c r="E17" s="133"/>
      <c r="F17" s="133"/>
      <c r="G17" s="133"/>
      <c r="H17" s="133"/>
      <c r="I17" s="133"/>
      <c r="J17" s="133"/>
      <c r="K17" s="133"/>
      <c r="L17" s="133"/>
      <c r="M17" s="133"/>
      <c r="N17" s="301"/>
      <c r="R17" s="6"/>
      <c r="S17" s="6"/>
      <c r="T17" s="406"/>
      <c r="U17" s="406"/>
      <c r="V17" s="407"/>
      <c r="W17" s="407"/>
      <c r="X17" s="407"/>
      <c r="Y17" s="407"/>
      <c r="Z17" s="24"/>
      <c r="AA17" s="25"/>
    </row>
    <row r="18" spans="1:27" ht="15.75" customHeight="1">
      <c r="A18" s="107" t="s">
        <v>15</v>
      </c>
      <c r="B18" s="107"/>
      <c r="C18" s="107"/>
      <c r="D18" s="107"/>
      <c r="E18" s="107"/>
      <c r="F18" s="107"/>
      <c r="G18" s="107"/>
      <c r="H18" s="107"/>
      <c r="I18" s="107"/>
      <c r="J18" s="107"/>
      <c r="K18" s="107"/>
      <c r="L18" s="107"/>
      <c r="M18" s="107"/>
      <c r="N18" s="1"/>
      <c r="R18" s="6"/>
      <c r="S18" s="6"/>
      <c r="T18" s="405"/>
      <c r="U18" s="405"/>
      <c r="V18" s="405"/>
      <c r="W18" s="405"/>
      <c r="X18" s="405"/>
      <c r="Y18" s="405"/>
      <c r="Z18" s="405"/>
      <c r="AA18" s="405"/>
    </row>
    <row r="19" spans="1:27" ht="15" customHeight="1">
      <c r="A19" s="106"/>
      <c r="B19" s="106"/>
      <c r="C19" s="171"/>
      <c r="D19" s="171"/>
      <c r="E19" s="171"/>
      <c r="F19" s="171"/>
      <c r="G19" s="130" t="s">
        <v>30</v>
      </c>
      <c r="H19" s="106" t="s">
        <v>31</v>
      </c>
      <c r="I19" s="125"/>
      <c r="J19" s="125"/>
      <c r="K19" s="125"/>
      <c r="L19" s="106" t="s">
        <v>32</v>
      </c>
      <c r="M19" s="125"/>
      <c r="N19" s="299"/>
      <c r="R19" s="6"/>
      <c r="S19" s="6"/>
      <c r="T19" s="405"/>
      <c r="U19" s="405"/>
      <c r="V19" s="405"/>
      <c r="W19" s="26"/>
      <c r="X19" s="26"/>
      <c r="Y19" s="26"/>
      <c r="Z19" s="26"/>
      <c r="AA19" s="26"/>
    </row>
    <row r="20" spans="1:27" ht="15" customHeight="1">
      <c r="A20" s="106"/>
      <c r="B20" s="106"/>
      <c r="C20" s="171"/>
      <c r="D20" s="171"/>
      <c r="E20" s="171"/>
      <c r="F20" s="171"/>
      <c r="G20" s="130"/>
      <c r="H20" s="125"/>
      <c r="I20" s="125"/>
      <c r="J20" s="125"/>
      <c r="K20" s="125"/>
      <c r="L20" s="125"/>
      <c r="M20" s="125"/>
      <c r="N20" s="300"/>
      <c r="R20" s="6"/>
      <c r="S20" s="6"/>
      <c r="T20" s="389"/>
      <c r="U20" s="389"/>
      <c r="V20" s="27"/>
      <c r="W20" s="28"/>
      <c r="X20" s="29"/>
      <c r="Y20" s="29"/>
      <c r="Z20" s="28"/>
      <c r="AA20" s="29"/>
    </row>
    <row r="21" spans="1:27" ht="39" customHeight="1">
      <c r="A21" s="106"/>
      <c r="B21" s="106"/>
      <c r="C21" s="171"/>
      <c r="D21" s="171"/>
      <c r="E21" s="171"/>
      <c r="F21" s="171"/>
      <c r="G21" s="130"/>
      <c r="H21" s="125"/>
      <c r="I21" s="125"/>
      <c r="J21" s="125"/>
      <c r="K21" s="125"/>
      <c r="L21" s="125"/>
      <c r="M21" s="125"/>
      <c r="N21" s="301"/>
      <c r="R21" s="6"/>
      <c r="S21" s="6"/>
      <c r="T21" s="389"/>
      <c r="U21" s="389"/>
      <c r="V21" s="27"/>
      <c r="W21" s="28"/>
      <c r="X21" s="29"/>
      <c r="Y21" s="29"/>
      <c r="Z21" s="28"/>
      <c r="AA21" s="29"/>
    </row>
    <row r="22" spans="1:27" ht="15" customHeight="1">
      <c r="A22" s="123" t="s">
        <v>16</v>
      </c>
      <c r="B22" s="123"/>
      <c r="C22" s="117" t="s">
        <v>17</v>
      </c>
      <c r="D22" s="117"/>
      <c r="E22" s="117"/>
      <c r="F22" s="117"/>
      <c r="G22" s="41">
        <v>1478.08</v>
      </c>
      <c r="H22" s="172">
        <f>$G22/$D$12*$D$13</f>
        <v>953.6</v>
      </c>
      <c r="I22" s="172"/>
      <c r="J22" s="172"/>
      <c r="K22" s="172"/>
      <c r="L22" s="172">
        <f>G22-H22</f>
        <v>524.4799999999999</v>
      </c>
      <c r="M22" s="172"/>
      <c r="N22" s="299"/>
      <c r="R22" s="6"/>
      <c r="S22" s="6"/>
      <c r="T22" s="389"/>
      <c r="U22" s="389"/>
      <c r="V22" s="27"/>
      <c r="W22" s="28"/>
      <c r="X22" s="29"/>
      <c r="Y22" s="29"/>
      <c r="Z22" s="28"/>
      <c r="AA22" s="29"/>
    </row>
    <row r="23" spans="1:27" ht="15.75">
      <c r="A23" s="123"/>
      <c r="B23" s="123"/>
      <c r="C23" s="117" t="s">
        <v>18</v>
      </c>
      <c r="D23" s="117"/>
      <c r="E23" s="117"/>
      <c r="F23" s="117"/>
      <c r="G23" s="41">
        <v>6787.99</v>
      </c>
      <c r="H23" s="172">
        <f t="shared" ref="H23:H38" si="0">$G23/$D$12*$D$13</f>
        <v>4379.3483870967739</v>
      </c>
      <c r="I23" s="172"/>
      <c r="J23" s="172"/>
      <c r="K23" s="172"/>
      <c r="L23" s="172">
        <f t="shared" ref="L23:L38" si="1">G23-H23</f>
        <v>2408.6416129032259</v>
      </c>
      <c r="M23" s="172"/>
      <c r="N23" s="300"/>
      <c r="R23" s="6"/>
      <c r="S23" s="6"/>
      <c r="T23" s="389"/>
      <c r="U23" s="389"/>
      <c r="V23" s="27"/>
      <c r="W23" s="28"/>
      <c r="X23" s="29"/>
      <c r="Y23" s="29"/>
      <c r="Z23" s="28"/>
      <c r="AA23" s="29"/>
    </row>
    <row r="24" spans="1:27" ht="15.75">
      <c r="A24" s="123"/>
      <c r="B24" s="123"/>
      <c r="C24" s="117" t="s">
        <v>19</v>
      </c>
      <c r="D24" s="117"/>
      <c r="E24" s="117"/>
      <c r="F24" s="117"/>
      <c r="G24" s="41">
        <v>190.82</v>
      </c>
      <c r="H24" s="172">
        <f t="shared" si="0"/>
        <v>123.10967741935484</v>
      </c>
      <c r="I24" s="172"/>
      <c r="J24" s="172"/>
      <c r="K24" s="172"/>
      <c r="L24" s="172">
        <f t="shared" si="1"/>
        <v>67.710322580645155</v>
      </c>
      <c r="M24" s="172"/>
      <c r="N24" s="300"/>
      <c r="R24" s="6"/>
      <c r="S24" s="6"/>
      <c r="T24" s="389"/>
      <c r="U24" s="389"/>
      <c r="V24" s="27"/>
      <c r="W24" s="28"/>
      <c r="X24" s="29"/>
      <c r="Y24" s="29"/>
      <c r="Z24" s="28"/>
      <c r="AA24" s="29"/>
    </row>
    <row r="25" spans="1:27" ht="15.75">
      <c r="A25" s="123"/>
      <c r="B25" s="123"/>
      <c r="C25" s="117" t="s">
        <v>20</v>
      </c>
      <c r="D25" s="117"/>
      <c r="E25" s="117"/>
      <c r="F25" s="117"/>
      <c r="G25" s="41">
        <v>1821.47</v>
      </c>
      <c r="H25" s="172">
        <f t="shared" si="0"/>
        <v>1175.1419354838711</v>
      </c>
      <c r="I25" s="172"/>
      <c r="J25" s="172"/>
      <c r="K25" s="172"/>
      <c r="L25" s="172">
        <f t="shared" si="1"/>
        <v>646.32806451612896</v>
      </c>
      <c r="M25" s="172"/>
      <c r="N25" s="300"/>
      <c r="R25" s="6"/>
      <c r="S25" s="6"/>
      <c r="T25" s="389"/>
      <c r="U25" s="389"/>
      <c r="V25" s="27"/>
      <c r="W25" s="28"/>
      <c r="X25" s="29"/>
      <c r="Y25" s="29"/>
      <c r="Z25" s="28"/>
      <c r="AA25" s="29"/>
    </row>
    <row r="26" spans="1:27" ht="15.75">
      <c r="A26" s="123"/>
      <c r="B26" s="123"/>
      <c r="C26" s="117" t="s">
        <v>21</v>
      </c>
      <c r="D26" s="117"/>
      <c r="E26" s="117"/>
      <c r="F26" s="117"/>
      <c r="G26" s="41">
        <v>343.84</v>
      </c>
      <c r="H26" s="172">
        <f t="shared" si="0"/>
        <v>221.83225806451611</v>
      </c>
      <c r="I26" s="172"/>
      <c r="J26" s="172"/>
      <c r="K26" s="172"/>
      <c r="L26" s="172">
        <f t="shared" si="1"/>
        <v>122.00774193548386</v>
      </c>
      <c r="M26" s="172"/>
      <c r="N26" s="300"/>
      <c r="R26" s="6"/>
      <c r="S26" s="6"/>
      <c r="T26" s="389"/>
      <c r="U26" s="389"/>
      <c r="V26" s="27"/>
      <c r="W26" s="28"/>
      <c r="X26" s="29"/>
      <c r="Y26" s="29"/>
      <c r="Z26" s="28"/>
      <c r="AA26" s="29"/>
    </row>
    <row r="27" spans="1:27" ht="15.75">
      <c r="A27" s="123"/>
      <c r="B27" s="123"/>
      <c r="C27" s="117" t="s">
        <v>91</v>
      </c>
      <c r="D27" s="117"/>
      <c r="E27" s="117"/>
      <c r="F27" s="117"/>
      <c r="G27" s="41">
        <v>0</v>
      </c>
      <c r="H27" s="172">
        <f>G27</f>
        <v>0</v>
      </c>
      <c r="I27" s="172"/>
      <c r="J27" s="172"/>
      <c r="K27" s="172"/>
      <c r="L27" s="172">
        <f t="shared" si="1"/>
        <v>0</v>
      </c>
      <c r="M27" s="172"/>
      <c r="N27" s="300"/>
      <c r="R27" s="6"/>
      <c r="S27" s="6"/>
      <c r="T27" s="389"/>
      <c r="U27" s="389"/>
      <c r="V27" s="27"/>
      <c r="W27" s="28"/>
      <c r="X27" s="29"/>
      <c r="Y27" s="29"/>
      <c r="Z27" s="28"/>
      <c r="AA27" s="29"/>
    </row>
    <row r="28" spans="1:27" ht="15.75">
      <c r="A28" s="123"/>
      <c r="B28" s="123"/>
      <c r="C28" s="117" t="s">
        <v>92</v>
      </c>
      <c r="D28" s="117"/>
      <c r="E28" s="117"/>
      <c r="F28" s="117"/>
      <c r="G28" s="41">
        <v>0</v>
      </c>
      <c r="H28" s="172">
        <f>G28</f>
        <v>0</v>
      </c>
      <c r="I28" s="172"/>
      <c r="J28" s="172"/>
      <c r="K28" s="172"/>
      <c r="L28" s="172">
        <f t="shared" si="1"/>
        <v>0</v>
      </c>
      <c r="M28" s="172"/>
      <c r="N28" s="300"/>
      <c r="R28" s="6"/>
      <c r="S28" s="6"/>
      <c r="T28" s="389"/>
      <c r="U28" s="389"/>
      <c r="V28" s="27"/>
      <c r="W28" s="28"/>
      <c r="X28" s="29"/>
      <c r="Y28" s="29"/>
      <c r="Z28" s="30"/>
      <c r="AA28" s="29"/>
    </row>
    <row r="29" spans="1:27" ht="15.75">
      <c r="A29" s="123"/>
      <c r="B29" s="123"/>
      <c r="C29" s="117" t="s">
        <v>98</v>
      </c>
      <c r="D29" s="117"/>
      <c r="E29" s="117"/>
      <c r="F29" s="117"/>
      <c r="G29" s="41">
        <v>0</v>
      </c>
      <c r="H29" s="172">
        <f>G29</f>
        <v>0</v>
      </c>
      <c r="I29" s="172"/>
      <c r="J29" s="172"/>
      <c r="K29" s="172"/>
      <c r="L29" s="172">
        <f t="shared" si="1"/>
        <v>0</v>
      </c>
      <c r="M29" s="172"/>
      <c r="N29" s="300"/>
      <c r="R29" s="6"/>
      <c r="S29" s="6"/>
      <c r="T29" s="389"/>
      <c r="U29" s="389"/>
      <c r="V29" s="403"/>
      <c r="W29" s="389"/>
      <c r="X29" s="402"/>
      <c r="Y29" s="402"/>
      <c r="Z29" s="23"/>
      <c r="AA29" s="23"/>
    </row>
    <row r="30" spans="1:27" ht="15" customHeight="1">
      <c r="A30" s="123"/>
      <c r="B30" s="123"/>
      <c r="C30" s="117" t="s">
        <v>22</v>
      </c>
      <c r="D30" s="117"/>
      <c r="E30" s="117"/>
      <c r="F30" s="117"/>
      <c r="G30" s="41">
        <v>0</v>
      </c>
      <c r="H30" s="172">
        <f>G30</f>
        <v>0</v>
      </c>
      <c r="I30" s="172"/>
      <c r="J30" s="172"/>
      <c r="K30" s="172"/>
      <c r="L30" s="172">
        <f t="shared" si="1"/>
        <v>0</v>
      </c>
      <c r="M30" s="172"/>
      <c r="N30" s="300"/>
      <c r="R30" s="6"/>
      <c r="S30" s="6"/>
      <c r="T30" s="389"/>
      <c r="U30" s="389"/>
      <c r="V30" s="403"/>
      <c r="W30" s="389"/>
      <c r="X30" s="402"/>
      <c r="Y30" s="402"/>
      <c r="Z30" s="404"/>
      <c r="AA30" s="402"/>
    </row>
    <row r="31" spans="1:27" ht="15.75">
      <c r="A31" s="123"/>
      <c r="B31" s="123"/>
      <c r="C31" s="117" t="s">
        <v>23</v>
      </c>
      <c r="D31" s="117"/>
      <c r="E31" s="117"/>
      <c r="F31" s="117"/>
      <c r="G31" s="41">
        <v>5974</v>
      </c>
      <c r="H31" s="172">
        <f t="shared" si="0"/>
        <v>3854.1935483870971</v>
      </c>
      <c r="I31" s="172"/>
      <c r="J31" s="172"/>
      <c r="K31" s="172"/>
      <c r="L31" s="172">
        <f t="shared" si="1"/>
        <v>2119.8064516129029</v>
      </c>
      <c r="M31" s="172"/>
      <c r="N31" s="300"/>
      <c r="R31" s="6"/>
      <c r="S31" s="6"/>
      <c r="T31" s="389"/>
      <c r="U31" s="389"/>
      <c r="V31" s="403"/>
      <c r="W31" s="389"/>
      <c r="X31" s="402"/>
      <c r="Y31" s="402"/>
      <c r="Z31" s="404"/>
      <c r="AA31" s="402"/>
    </row>
    <row r="32" spans="1:27" ht="15.75">
      <c r="A32" s="123"/>
      <c r="B32" s="123"/>
      <c r="C32" s="117" t="s">
        <v>24</v>
      </c>
      <c r="D32" s="117"/>
      <c r="E32" s="117"/>
      <c r="F32" s="117"/>
      <c r="G32" s="41">
        <v>0</v>
      </c>
      <c r="H32" s="172">
        <f>$G32/$D$12*$D$13</f>
        <v>0</v>
      </c>
      <c r="I32" s="172"/>
      <c r="J32" s="172"/>
      <c r="K32" s="172"/>
      <c r="L32" s="172">
        <f t="shared" si="1"/>
        <v>0</v>
      </c>
      <c r="M32" s="172"/>
      <c r="N32" s="300"/>
      <c r="R32" s="6"/>
      <c r="S32" s="6"/>
      <c r="T32" s="389"/>
      <c r="U32" s="389"/>
      <c r="V32" s="403"/>
      <c r="W32" s="389"/>
      <c r="X32" s="402"/>
      <c r="Y32" s="402"/>
      <c r="Z32" s="23"/>
      <c r="AA32" s="23"/>
    </row>
    <row r="33" spans="1:27" ht="15.75">
      <c r="A33" s="123"/>
      <c r="B33" s="123"/>
      <c r="C33" s="117" t="s">
        <v>25</v>
      </c>
      <c r="D33" s="117"/>
      <c r="E33" s="117"/>
      <c r="F33" s="117"/>
      <c r="G33" s="41">
        <v>0</v>
      </c>
      <c r="H33" s="172">
        <f t="shared" si="0"/>
        <v>0</v>
      </c>
      <c r="I33" s="172"/>
      <c r="J33" s="172"/>
      <c r="K33" s="172"/>
      <c r="L33" s="172">
        <f t="shared" si="1"/>
        <v>0</v>
      </c>
      <c r="M33" s="172"/>
      <c r="N33" s="300"/>
      <c r="R33" s="6"/>
      <c r="S33" s="6"/>
      <c r="T33" s="389"/>
      <c r="U33" s="389"/>
      <c r="V33" s="403"/>
      <c r="W33" s="389"/>
      <c r="X33" s="402"/>
      <c r="Y33" s="402"/>
      <c r="Z33" s="23"/>
      <c r="AA33" s="23"/>
    </row>
    <row r="34" spans="1:27" ht="15.75">
      <c r="A34" s="123"/>
      <c r="B34" s="123"/>
      <c r="C34" s="117" t="s">
        <v>61</v>
      </c>
      <c r="D34" s="117"/>
      <c r="E34" s="117"/>
      <c r="F34" s="117"/>
      <c r="G34" s="41">
        <v>10917.98</v>
      </c>
      <c r="H34" s="172">
        <f t="shared" si="0"/>
        <v>7043.8580645161292</v>
      </c>
      <c r="I34" s="172"/>
      <c r="J34" s="172"/>
      <c r="K34" s="172"/>
      <c r="L34" s="172">
        <f t="shared" si="1"/>
        <v>3874.1219354838704</v>
      </c>
      <c r="M34" s="172"/>
      <c r="N34" s="300"/>
      <c r="R34" s="6"/>
      <c r="S34" s="6"/>
      <c r="T34" s="389"/>
      <c r="U34" s="389"/>
      <c r="V34" s="27"/>
      <c r="W34" s="28"/>
      <c r="X34" s="29"/>
      <c r="Y34" s="29"/>
      <c r="Z34" s="23"/>
      <c r="AA34" s="23"/>
    </row>
    <row r="35" spans="1:27" ht="15.75">
      <c r="A35" s="123"/>
      <c r="B35" s="123"/>
      <c r="C35" s="117" t="s">
        <v>27</v>
      </c>
      <c r="D35" s="117"/>
      <c r="E35" s="117"/>
      <c r="F35" s="117"/>
      <c r="G35" s="41">
        <v>0</v>
      </c>
      <c r="H35" s="172">
        <f t="shared" si="0"/>
        <v>0</v>
      </c>
      <c r="I35" s="172"/>
      <c r="J35" s="172"/>
      <c r="K35" s="172"/>
      <c r="L35" s="172">
        <f t="shared" si="1"/>
        <v>0</v>
      </c>
      <c r="M35" s="172"/>
      <c r="N35" s="300"/>
      <c r="R35" s="6"/>
      <c r="S35" s="6"/>
      <c r="T35" s="389"/>
      <c r="U35" s="389"/>
      <c r="V35" s="27"/>
      <c r="W35" s="28"/>
      <c r="X35" s="29"/>
      <c r="Y35" s="29"/>
      <c r="Z35" s="23"/>
      <c r="AA35" s="23"/>
    </row>
    <row r="36" spans="1:27" ht="15.75">
      <c r="A36" s="123"/>
      <c r="B36" s="123"/>
      <c r="C36" s="117" t="s">
        <v>28</v>
      </c>
      <c r="D36" s="117"/>
      <c r="E36" s="117"/>
      <c r="F36" s="117"/>
      <c r="G36" s="41">
        <v>0</v>
      </c>
      <c r="H36" s="172">
        <f t="shared" si="0"/>
        <v>0</v>
      </c>
      <c r="I36" s="172"/>
      <c r="J36" s="172"/>
      <c r="K36" s="172"/>
      <c r="L36" s="172">
        <f t="shared" si="1"/>
        <v>0</v>
      </c>
      <c r="M36" s="172"/>
      <c r="N36" s="300"/>
      <c r="R36" s="6"/>
      <c r="S36" s="6"/>
      <c r="T36" s="389"/>
      <c r="U36" s="389"/>
      <c r="V36" s="27"/>
      <c r="W36" s="28"/>
      <c r="X36" s="29"/>
      <c r="Y36" s="29"/>
      <c r="Z36" s="23"/>
      <c r="AA36" s="23"/>
    </row>
    <row r="37" spans="1:27" ht="15" customHeight="1">
      <c r="A37" s="123"/>
      <c r="B37" s="123"/>
      <c r="C37" s="117" t="s">
        <v>51</v>
      </c>
      <c r="D37" s="117"/>
      <c r="E37" s="117"/>
      <c r="F37" s="117"/>
      <c r="G37" s="41">
        <v>0</v>
      </c>
      <c r="H37" s="172">
        <f t="shared" si="0"/>
        <v>0</v>
      </c>
      <c r="I37" s="172"/>
      <c r="J37" s="172"/>
      <c r="K37" s="172"/>
      <c r="L37" s="172">
        <f t="shared" si="1"/>
        <v>0</v>
      </c>
      <c r="M37" s="172"/>
      <c r="N37" s="300"/>
      <c r="R37" s="6"/>
      <c r="S37" s="6"/>
      <c r="T37" s="389"/>
      <c r="U37" s="389"/>
      <c r="V37" s="29"/>
      <c r="W37" s="30"/>
      <c r="X37" s="29"/>
      <c r="Y37" s="29"/>
      <c r="Z37" s="23"/>
      <c r="AA37" s="23"/>
    </row>
    <row r="38" spans="1:27" ht="15" customHeight="1">
      <c r="A38" s="123"/>
      <c r="B38" s="123"/>
      <c r="C38" s="117" t="s">
        <v>95</v>
      </c>
      <c r="D38" s="117"/>
      <c r="E38" s="117"/>
      <c r="F38" s="117"/>
      <c r="G38" s="41">
        <v>0</v>
      </c>
      <c r="H38" s="172">
        <f t="shared" si="0"/>
        <v>0</v>
      </c>
      <c r="I38" s="172"/>
      <c r="J38" s="172"/>
      <c r="K38" s="172"/>
      <c r="L38" s="172">
        <f t="shared" si="1"/>
        <v>0</v>
      </c>
      <c r="M38" s="172"/>
      <c r="N38" s="300"/>
      <c r="R38" s="6"/>
      <c r="S38" s="6"/>
      <c r="T38" s="389"/>
      <c r="U38" s="389"/>
      <c r="V38" s="29"/>
      <c r="W38" s="23"/>
      <c r="X38" s="23"/>
      <c r="Y38" s="23"/>
      <c r="Z38" s="23"/>
      <c r="AA38" s="23"/>
    </row>
    <row r="39" spans="1:27" ht="18.75" customHeight="1">
      <c r="A39" s="119" t="s">
        <v>33</v>
      </c>
      <c r="B39" s="119"/>
      <c r="C39" s="120"/>
      <c r="D39" s="120"/>
      <c r="E39" s="120"/>
      <c r="F39" s="120"/>
      <c r="G39" s="41">
        <f>SUM(G22:G38)</f>
        <v>27514.179999999997</v>
      </c>
      <c r="H39" s="172">
        <f>SUM(H22:K38)</f>
        <v>17751.083870967741</v>
      </c>
      <c r="I39" s="120"/>
      <c r="J39" s="120"/>
      <c r="K39" s="120"/>
      <c r="L39" s="223">
        <f>G39-H39</f>
        <v>9763.0961290322557</v>
      </c>
      <c r="M39" s="223"/>
      <c r="N39" s="5">
        <v>1</v>
      </c>
      <c r="R39" s="6"/>
      <c r="S39" s="6"/>
      <c r="T39" s="389"/>
      <c r="U39" s="389"/>
      <c r="V39" s="29"/>
      <c r="W39" s="23"/>
      <c r="X39" s="23"/>
      <c r="Y39" s="23"/>
      <c r="Z39" s="23"/>
      <c r="AA39" s="23"/>
    </row>
    <row r="40" spans="1:27" ht="15.75">
      <c r="A40" s="107" t="s">
        <v>39</v>
      </c>
      <c r="B40" s="107"/>
      <c r="C40" s="107"/>
      <c r="D40" s="107"/>
      <c r="E40" s="107"/>
      <c r="F40" s="107"/>
      <c r="G40" s="107"/>
      <c r="H40" s="107"/>
      <c r="I40" s="107"/>
      <c r="J40" s="107"/>
      <c r="K40" s="107"/>
      <c r="L40" s="107"/>
      <c r="M40" s="107"/>
      <c r="N40" s="1"/>
      <c r="R40" s="6"/>
      <c r="S40" s="6"/>
      <c r="T40" s="389"/>
      <c r="U40" s="389"/>
      <c r="V40" s="29"/>
      <c r="W40" s="23"/>
      <c r="X40" s="23"/>
      <c r="Y40" s="23"/>
      <c r="Z40" s="23"/>
      <c r="AA40" s="23"/>
    </row>
    <row r="41" spans="1:27" ht="50.25" customHeight="1">
      <c r="A41" s="174"/>
      <c r="B41" s="174"/>
      <c r="C41" s="125" t="s">
        <v>35</v>
      </c>
      <c r="D41" s="125"/>
      <c r="E41" s="125"/>
      <c r="F41" s="125"/>
      <c r="G41" s="46" t="s">
        <v>36</v>
      </c>
      <c r="H41" s="106" t="s">
        <v>106</v>
      </c>
      <c r="I41" s="106"/>
      <c r="J41" s="106"/>
      <c r="K41" s="106"/>
      <c r="L41" s="106" t="s">
        <v>38</v>
      </c>
      <c r="M41" s="106"/>
      <c r="N41" s="1"/>
    </row>
    <row r="42" spans="1:27" ht="15" customHeight="1">
      <c r="A42" s="183" t="s">
        <v>96</v>
      </c>
      <c r="B42" s="184"/>
      <c r="C42" s="173" t="s">
        <v>111</v>
      </c>
      <c r="D42" s="173"/>
      <c r="E42" s="173"/>
      <c r="F42" s="173"/>
      <c r="G42" s="47">
        <v>3084.96</v>
      </c>
      <c r="H42" s="177">
        <f>$G42/$J$12*$J$13</f>
        <v>2056.6400000000003</v>
      </c>
      <c r="I42" s="177"/>
      <c r="J42" s="177"/>
      <c r="K42" s="177"/>
      <c r="L42" s="177">
        <f>G42-H42</f>
        <v>1028.3199999999997</v>
      </c>
      <c r="M42" s="177"/>
      <c r="N42" s="299"/>
    </row>
    <row r="43" spans="1:27" ht="15.75">
      <c r="A43" s="373"/>
      <c r="B43" s="374"/>
      <c r="C43" s="173" t="s">
        <v>89</v>
      </c>
      <c r="D43" s="173"/>
      <c r="E43" s="173"/>
      <c r="F43" s="173"/>
      <c r="G43" s="47">
        <v>1850.98</v>
      </c>
      <c r="H43" s="177">
        <f>G43</f>
        <v>1850.98</v>
      </c>
      <c r="I43" s="177"/>
      <c r="J43" s="177"/>
      <c r="K43" s="177"/>
      <c r="L43" s="177">
        <f t="shared" ref="L43:L46" si="2">G43-H43</f>
        <v>0</v>
      </c>
      <c r="M43" s="177"/>
      <c r="N43" s="300"/>
    </row>
    <row r="44" spans="1:27" ht="15.75">
      <c r="A44" s="373"/>
      <c r="B44" s="374"/>
      <c r="C44" s="173" t="s">
        <v>112</v>
      </c>
      <c r="D44" s="173"/>
      <c r="E44" s="173"/>
      <c r="F44" s="173"/>
      <c r="G44" s="47">
        <v>0</v>
      </c>
      <c r="H44" s="177">
        <f t="shared" ref="H44" si="3">$G44/$J$12*$J$13</f>
        <v>0</v>
      </c>
      <c r="I44" s="177"/>
      <c r="J44" s="177"/>
      <c r="K44" s="177"/>
      <c r="L44" s="177">
        <f t="shared" si="2"/>
        <v>0</v>
      </c>
      <c r="M44" s="177"/>
      <c r="N44" s="300"/>
    </row>
    <row r="45" spans="1:27" ht="15.75">
      <c r="A45" s="373"/>
      <c r="B45" s="374"/>
      <c r="C45" s="283" t="s">
        <v>113</v>
      </c>
      <c r="D45" s="284"/>
      <c r="E45" s="284"/>
      <c r="F45" s="285"/>
      <c r="G45" s="47">
        <v>2467.9699999999998</v>
      </c>
      <c r="H45" s="258">
        <f>G45</f>
        <v>2467.9699999999998</v>
      </c>
      <c r="I45" s="259"/>
      <c r="J45" s="259"/>
      <c r="K45" s="260"/>
      <c r="L45" s="177">
        <f t="shared" si="2"/>
        <v>0</v>
      </c>
      <c r="M45" s="177"/>
      <c r="N45" s="300"/>
    </row>
    <row r="46" spans="1:27" ht="15.75">
      <c r="A46" s="373"/>
      <c r="B46" s="374"/>
      <c r="C46" s="173" t="s">
        <v>114</v>
      </c>
      <c r="D46" s="173"/>
      <c r="E46" s="173"/>
      <c r="F46" s="173"/>
      <c r="G46" s="47">
        <v>0</v>
      </c>
      <c r="H46" s="258">
        <v>0</v>
      </c>
      <c r="I46" s="259"/>
      <c r="J46" s="259"/>
      <c r="K46" s="260"/>
      <c r="L46" s="177">
        <f t="shared" si="2"/>
        <v>0</v>
      </c>
      <c r="M46" s="177"/>
      <c r="N46" s="301"/>
    </row>
    <row r="47" spans="1:27" ht="18.75">
      <c r="A47" s="119" t="s">
        <v>33</v>
      </c>
      <c r="B47" s="119"/>
      <c r="C47" s="173"/>
      <c r="D47" s="173"/>
      <c r="E47" s="173"/>
      <c r="F47" s="173"/>
      <c r="G47" s="47"/>
      <c r="H47" s="177"/>
      <c r="I47" s="177"/>
      <c r="J47" s="177"/>
      <c r="K47" s="177"/>
      <c r="L47" s="179">
        <f>SUM(L42:M46)</f>
        <v>1028.3199999999997</v>
      </c>
      <c r="M47" s="179"/>
      <c r="N47" s="5">
        <v>2</v>
      </c>
    </row>
    <row r="48" spans="1:27" ht="15.75">
      <c r="A48" s="107" t="s">
        <v>44</v>
      </c>
      <c r="B48" s="107"/>
      <c r="C48" s="107"/>
      <c r="D48" s="107"/>
      <c r="E48" s="107"/>
      <c r="F48" s="107"/>
      <c r="G48" s="107"/>
      <c r="H48" s="107"/>
      <c r="I48" s="107"/>
      <c r="J48" s="107"/>
      <c r="K48" s="107"/>
      <c r="L48" s="107"/>
      <c r="M48" s="107"/>
      <c r="N48" s="1"/>
    </row>
    <row r="49" spans="1:36" ht="15" customHeight="1">
      <c r="A49" s="123" t="s">
        <v>45</v>
      </c>
      <c r="B49" s="123"/>
      <c r="C49" s="125" t="s">
        <v>46</v>
      </c>
      <c r="D49" s="125"/>
      <c r="E49" s="125"/>
      <c r="F49" s="125"/>
      <c r="G49" s="106" t="s">
        <v>47</v>
      </c>
      <c r="H49" s="291" t="s">
        <v>59</v>
      </c>
      <c r="I49" s="292"/>
      <c r="J49" s="291" t="s">
        <v>97</v>
      </c>
      <c r="K49" s="292"/>
      <c r="L49" s="106" t="s">
        <v>48</v>
      </c>
      <c r="M49" s="106"/>
      <c r="N49" s="299"/>
    </row>
    <row r="50" spans="1:36" ht="56.25" customHeight="1">
      <c r="A50" s="123"/>
      <c r="B50" s="123"/>
      <c r="C50" s="125"/>
      <c r="D50" s="125"/>
      <c r="E50" s="125"/>
      <c r="F50" s="125"/>
      <c r="G50" s="106"/>
      <c r="H50" s="293"/>
      <c r="I50" s="294"/>
      <c r="J50" s="293"/>
      <c r="K50" s="294"/>
      <c r="L50" s="106"/>
      <c r="M50" s="106"/>
      <c r="N50" s="301"/>
    </row>
    <row r="51" spans="1:36" ht="15.75">
      <c r="A51" s="123"/>
      <c r="B51" s="123"/>
      <c r="C51" s="117" t="s">
        <v>49</v>
      </c>
      <c r="D51" s="117"/>
      <c r="E51" s="117"/>
      <c r="F51" s="117"/>
      <c r="G51" s="48">
        <v>3614.01</v>
      </c>
      <c r="H51" s="269">
        <f>(H22+H23+H24+H25+H26+H34)-(J16+G45+G46)</f>
        <v>11295.490322580647</v>
      </c>
      <c r="I51" s="290"/>
      <c r="J51" s="269">
        <f>(H51*J15)-D11</f>
        <v>1773.7573870967749</v>
      </c>
      <c r="K51" s="290"/>
      <c r="L51" s="172">
        <f>IF(J51&lt;=0,G51,G51-J51)</f>
        <v>1840.2526129032253</v>
      </c>
      <c r="M51" s="172"/>
      <c r="N51" s="299"/>
    </row>
    <row r="52" spans="1:36" ht="15.75">
      <c r="A52" s="123"/>
      <c r="B52" s="123"/>
      <c r="C52" s="117" t="s">
        <v>50</v>
      </c>
      <c r="D52" s="117"/>
      <c r="E52" s="117"/>
      <c r="F52" s="117"/>
      <c r="G52" s="48">
        <v>126.59</v>
      </c>
      <c r="H52" s="269"/>
      <c r="I52" s="290"/>
      <c r="J52" s="269">
        <f>G52</f>
        <v>126.59</v>
      </c>
      <c r="K52" s="290"/>
      <c r="L52" s="172">
        <f>G52-J52</f>
        <v>0</v>
      </c>
      <c r="M52" s="172"/>
      <c r="N52" s="301"/>
    </row>
    <row r="53" spans="1:36" ht="18.75">
      <c r="A53" s="119" t="s">
        <v>33</v>
      </c>
      <c r="B53" s="119"/>
      <c r="C53" s="120"/>
      <c r="D53" s="120"/>
      <c r="E53" s="120"/>
      <c r="F53" s="120"/>
      <c r="G53" s="48"/>
      <c r="H53" s="172"/>
      <c r="I53" s="172"/>
      <c r="J53" s="172"/>
      <c r="K53" s="172"/>
      <c r="L53" s="223">
        <f>SUM(L51+L52)</f>
        <v>1840.2526129032253</v>
      </c>
      <c r="M53" s="223"/>
      <c r="N53" s="5">
        <v>3</v>
      </c>
    </row>
    <row r="54" spans="1:36" ht="18.75" customHeight="1">
      <c r="A54" s="107" t="s">
        <v>93</v>
      </c>
      <c r="B54" s="107"/>
      <c r="C54" s="107"/>
      <c r="D54" s="107"/>
      <c r="E54" s="107"/>
      <c r="F54" s="107"/>
      <c r="G54" s="107"/>
      <c r="H54" s="107"/>
      <c r="I54" s="107"/>
      <c r="J54" s="107"/>
      <c r="K54" s="107"/>
      <c r="L54" s="107"/>
      <c r="M54" s="107"/>
      <c r="N54" s="39"/>
    </row>
    <row r="55" spans="1:36" ht="14.45" customHeight="1">
      <c r="A55" s="123" t="s">
        <v>99</v>
      </c>
      <c r="B55" s="123"/>
      <c r="C55" s="195" t="s">
        <v>52</v>
      </c>
      <c r="D55" s="195"/>
      <c r="E55" s="195"/>
      <c r="F55" s="195"/>
      <c r="G55" s="126">
        <f>L39+L47-L53</f>
        <v>8951.1635161290305</v>
      </c>
      <c r="H55" s="126"/>
      <c r="I55" s="126"/>
      <c r="J55" s="126"/>
      <c r="K55" s="126"/>
      <c r="L55" s="126"/>
      <c r="M55" s="126"/>
      <c r="N55" s="299"/>
    </row>
    <row r="56" spans="1:36" ht="14.45" customHeight="1">
      <c r="A56" s="123"/>
      <c r="B56" s="123"/>
      <c r="C56" s="195"/>
      <c r="D56" s="195"/>
      <c r="E56" s="195"/>
      <c r="F56" s="195"/>
      <c r="G56" s="126"/>
      <c r="H56" s="126"/>
      <c r="I56" s="126"/>
      <c r="J56" s="126"/>
      <c r="K56" s="126"/>
      <c r="L56" s="126"/>
      <c r="M56" s="126"/>
      <c r="N56" s="301"/>
    </row>
    <row r="58" spans="1:36" ht="144.75" customHeight="1">
      <c r="A58" s="365" t="s">
        <v>177</v>
      </c>
      <c r="B58" s="365"/>
      <c r="C58" s="365"/>
      <c r="D58" s="365"/>
      <c r="E58" s="365"/>
      <c r="F58" s="365"/>
      <c r="G58" s="365"/>
      <c r="H58" s="365"/>
      <c r="I58" s="365"/>
      <c r="J58" s="365"/>
      <c r="K58" s="365"/>
      <c r="L58" s="365"/>
      <c r="M58" s="365"/>
      <c r="N58" s="365"/>
      <c r="O58" s="89"/>
      <c r="P58" s="89"/>
      <c r="Q58" s="89"/>
      <c r="R58" s="89"/>
      <c r="S58" s="89"/>
    </row>
    <row r="59" spans="1:36" ht="19.5" customHeight="1">
      <c r="A59" s="101"/>
      <c r="B59" s="101"/>
      <c r="C59" s="101"/>
      <c r="D59" s="101"/>
      <c r="E59" s="101"/>
      <c r="F59" s="101"/>
      <c r="G59" s="101"/>
      <c r="H59" s="101"/>
      <c r="I59" s="101"/>
      <c r="J59" s="101"/>
      <c r="K59" s="101"/>
      <c r="L59" s="101"/>
      <c r="M59" s="101"/>
      <c r="N59" s="101"/>
      <c r="O59" s="87"/>
      <c r="P59" s="87"/>
      <c r="Q59" s="87"/>
      <c r="R59" s="87"/>
      <c r="S59" s="87"/>
    </row>
    <row r="60" spans="1:36" ht="47.25" customHeight="1">
      <c r="A60" s="378" t="s">
        <v>178</v>
      </c>
      <c r="B60" s="379"/>
      <c r="C60" s="379"/>
      <c r="D60" s="379"/>
      <c r="E60" s="379"/>
      <c r="F60" s="380"/>
      <c r="G60" s="378" t="s">
        <v>179</v>
      </c>
      <c r="H60" s="379"/>
      <c r="I60" s="379"/>
      <c r="J60" s="379"/>
      <c r="K60" s="379"/>
      <c r="L60" s="379"/>
      <c r="M60" s="379"/>
      <c r="N60" s="380"/>
      <c r="O60" s="90"/>
      <c r="P60" s="90"/>
      <c r="Q60" s="90"/>
      <c r="R60" s="90"/>
      <c r="S60" s="90"/>
    </row>
    <row r="61" spans="1:36" ht="47.25" customHeight="1">
      <c r="A61" s="381" t="s">
        <v>180</v>
      </c>
      <c r="B61" s="382"/>
      <c r="C61" s="383"/>
      <c r="D61" s="384"/>
      <c r="E61" s="384"/>
      <c r="F61" s="385"/>
      <c r="G61" s="381" t="s">
        <v>180</v>
      </c>
      <c r="H61" s="382"/>
      <c r="I61" s="383"/>
      <c r="J61" s="384"/>
      <c r="K61" s="384"/>
      <c r="L61" s="384"/>
      <c r="M61" s="384"/>
      <c r="N61" s="385"/>
      <c r="O61" s="91"/>
      <c r="P61" s="91"/>
      <c r="Q61" s="91"/>
      <c r="R61" s="91"/>
      <c r="S61" s="91"/>
      <c r="X61" s="103"/>
      <c r="Y61" s="103"/>
      <c r="Z61" s="103"/>
      <c r="AA61" s="103"/>
      <c r="AB61" s="103"/>
      <c r="AC61" s="103"/>
      <c r="AD61" s="103"/>
      <c r="AE61" s="103"/>
      <c r="AF61" s="103"/>
      <c r="AG61" s="103"/>
      <c r="AH61" s="103"/>
      <c r="AI61" s="103"/>
      <c r="AJ61" s="103"/>
    </row>
    <row r="62" spans="1:36" ht="47.25" customHeight="1">
      <c r="A62" s="381" t="s">
        <v>181</v>
      </c>
      <c r="B62" s="382"/>
      <c r="C62" s="383"/>
      <c r="D62" s="384"/>
      <c r="E62" s="384"/>
      <c r="F62" s="385"/>
      <c r="G62" s="381" t="s">
        <v>181</v>
      </c>
      <c r="H62" s="382"/>
      <c r="I62" s="383"/>
      <c r="J62" s="384"/>
      <c r="K62" s="384"/>
      <c r="L62" s="384"/>
      <c r="M62" s="384"/>
      <c r="N62" s="385"/>
      <c r="O62" s="91"/>
      <c r="P62" s="91"/>
      <c r="Q62" s="91"/>
      <c r="R62" s="91"/>
      <c r="S62" s="91"/>
    </row>
    <row r="63" spans="1:36" ht="105.75" customHeight="1">
      <c r="A63" s="381" t="s">
        <v>182</v>
      </c>
      <c r="B63" s="382"/>
      <c r="C63" s="383"/>
      <c r="D63" s="384"/>
      <c r="E63" s="384"/>
      <c r="F63" s="385"/>
      <c r="G63" s="381" t="s">
        <v>182</v>
      </c>
      <c r="H63" s="382"/>
      <c r="I63" s="383"/>
      <c r="J63" s="384"/>
      <c r="K63" s="384"/>
      <c r="L63" s="384"/>
      <c r="M63" s="384"/>
      <c r="N63" s="385"/>
      <c r="O63" s="91"/>
      <c r="P63" s="91"/>
      <c r="Q63" s="91"/>
      <c r="R63" s="91"/>
      <c r="S63" s="91"/>
    </row>
    <row r="64" spans="1:36" ht="25.5" customHeight="1">
      <c r="G64" s="32"/>
      <c r="H64" s="32"/>
      <c r="I64" s="386"/>
      <c r="J64" s="386"/>
      <c r="K64" s="386"/>
      <c r="L64" s="93"/>
      <c r="M64" s="81"/>
    </row>
    <row r="65" spans="7:14">
      <c r="G65" s="32"/>
      <c r="H65" s="32"/>
      <c r="I65" s="32"/>
      <c r="J65" s="32"/>
      <c r="K65" s="32"/>
      <c r="L65" s="32"/>
    </row>
    <row r="66" spans="7:14">
      <c r="G66" s="32"/>
      <c r="H66" s="32"/>
      <c r="I66" s="32"/>
      <c r="J66" s="32"/>
      <c r="K66" s="32"/>
      <c r="L66" s="32"/>
    </row>
    <row r="67" spans="7:14" ht="18" customHeight="1">
      <c r="G67" s="32"/>
      <c r="H67" s="32"/>
      <c r="I67" s="32"/>
      <c r="J67" s="32"/>
      <c r="K67" s="32"/>
      <c r="L67" s="32"/>
    </row>
    <row r="68" spans="7:14" ht="32.25" customHeight="1">
      <c r="G68" s="421"/>
      <c r="H68" s="421"/>
      <c r="I68" s="421"/>
      <c r="J68" s="421"/>
      <c r="K68" s="421"/>
      <c r="L68" s="421"/>
    </row>
    <row r="69" spans="7:14">
      <c r="G69" s="422"/>
      <c r="H69" s="422"/>
      <c r="I69" s="422"/>
      <c r="J69" s="422"/>
      <c r="K69" s="422"/>
      <c r="L69" s="94"/>
    </row>
    <row r="70" spans="7:14">
      <c r="G70" s="422"/>
      <c r="H70" s="422"/>
      <c r="I70" s="422"/>
      <c r="J70" s="422"/>
      <c r="K70" s="422"/>
      <c r="L70" s="94"/>
    </row>
    <row r="71" spans="7:14" ht="37.5">
      <c r="G71" s="422"/>
      <c r="H71" s="422"/>
      <c r="I71" s="422"/>
      <c r="J71" s="422"/>
      <c r="K71" s="422"/>
      <c r="L71" s="94"/>
      <c r="M71" s="398"/>
      <c r="N71" s="398"/>
    </row>
    <row r="72" spans="7:14">
      <c r="G72" s="32"/>
      <c r="H72" s="32"/>
      <c r="I72" s="32"/>
      <c r="J72" s="32"/>
      <c r="K72" s="32"/>
      <c r="L72" s="32"/>
    </row>
    <row r="74" spans="7:14" ht="56.25" customHeight="1">
      <c r="I74" s="417"/>
      <c r="J74" s="417"/>
      <c r="K74" s="417"/>
      <c r="L74" s="417"/>
      <c r="M74" s="417"/>
    </row>
  </sheetData>
  <mergeCells count="234">
    <mergeCell ref="G68:L68"/>
    <mergeCell ref="G69:K69"/>
    <mergeCell ref="G70:K70"/>
    <mergeCell ref="G71:K71"/>
    <mergeCell ref="M71:N71"/>
    <mergeCell ref="I74:M74"/>
    <mergeCell ref="P1:Q1"/>
    <mergeCell ref="A1:N1"/>
    <mergeCell ref="A54:M54"/>
    <mergeCell ref="D6:F6"/>
    <mergeCell ref="G6:I6"/>
    <mergeCell ref="J6:M6"/>
    <mergeCell ref="A7:C7"/>
    <mergeCell ref="D7:F7"/>
    <mergeCell ref="G7:I7"/>
    <mergeCell ref="J7:M7"/>
    <mergeCell ref="A3:M3"/>
    <mergeCell ref="A13:C13"/>
    <mergeCell ref="D13:F13"/>
    <mergeCell ref="G13:I13"/>
    <mergeCell ref="J13:M13"/>
    <mergeCell ref="A17:C17"/>
    <mergeCell ref="D17:M17"/>
    <mergeCell ref="H28:K28"/>
    <mergeCell ref="L28:M28"/>
    <mergeCell ref="L35:M35"/>
    <mergeCell ref="C38:F38"/>
    <mergeCell ref="H38:K38"/>
    <mergeCell ref="L38:M38"/>
    <mergeCell ref="O3:Q3"/>
    <mergeCell ref="A4:M4"/>
    <mergeCell ref="A5:C5"/>
    <mergeCell ref="D5:F5"/>
    <mergeCell ref="G5:I5"/>
    <mergeCell ref="J5:M5"/>
    <mergeCell ref="N5:N17"/>
    <mergeCell ref="A6:C6"/>
    <mergeCell ref="A10:C10"/>
    <mergeCell ref="D10:F10"/>
    <mergeCell ref="G10:I10"/>
    <mergeCell ref="J10:M10"/>
    <mergeCell ref="A11:C11"/>
    <mergeCell ref="D11:F11"/>
    <mergeCell ref="G11:I11"/>
    <mergeCell ref="J11:M11"/>
    <mergeCell ref="A8:C8"/>
    <mergeCell ref="D8:F8"/>
    <mergeCell ref="G8:I8"/>
    <mergeCell ref="J8:M8"/>
    <mergeCell ref="A9:C9"/>
    <mergeCell ref="D9:F9"/>
    <mergeCell ref="G9:I9"/>
    <mergeCell ref="J9:M9"/>
    <mergeCell ref="T13:U13"/>
    <mergeCell ref="V13:Y13"/>
    <mergeCell ref="A12:C12"/>
    <mergeCell ref="D12:F12"/>
    <mergeCell ref="G12:I12"/>
    <mergeCell ref="J12:M12"/>
    <mergeCell ref="S12:T12"/>
    <mergeCell ref="U12:AA12"/>
    <mergeCell ref="T15:U15"/>
    <mergeCell ref="V15:Y15"/>
    <mergeCell ref="T17:U17"/>
    <mergeCell ref="V17:Y17"/>
    <mergeCell ref="A14:C14"/>
    <mergeCell ref="D14:F14"/>
    <mergeCell ref="G14:I14"/>
    <mergeCell ref="J14:M14"/>
    <mergeCell ref="A15:C15"/>
    <mergeCell ref="D15:F15"/>
    <mergeCell ref="G15:I15"/>
    <mergeCell ref="J15:M15"/>
    <mergeCell ref="A16:I16"/>
    <mergeCell ref="J16:M16"/>
    <mergeCell ref="T24:U24"/>
    <mergeCell ref="C29:F29"/>
    <mergeCell ref="H29:K29"/>
    <mergeCell ref="A18:M18"/>
    <mergeCell ref="T18:V19"/>
    <mergeCell ref="W18:Y18"/>
    <mergeCell ref="Z18:AA18"/>
    <mergeCell ref="A19:B21"/>
    <mergeCell ref="C19:F21"/>
    <mergeCell ref="G19:G21"/>
    <mergeCell ref="H19:K21"/>
    <mergeCell ref="L19:M21"/>
    <mergeCell ref="N19:N21"/>
    <mergeCell ref="T20:U20"/>
    <mergeCell ref="T21:U21"/>
    <mergeCell ref="L29:M29"/>
    <mergeCell ref="T29:U30"/>
    <mergeCell ref="V29:V30"/>
    <mergeCell ref="W29:W30"/>
    <mergeCell ref="C27:F27"/>
    <mergeCell ref="H27:K27"/>
    <mergeCell ref="L27:M27"/>
    <mergeCell ref="T27:U27"/>
    <mergeCell ref="C28:F28"/>
    <mergeCell ref="T28:U28"/>
    <mergeCell ref="N22:N38"/>
    <mergeCell ref="T22:U22"/>
    <mergeCell ref="C23:F23"/>
    <mergeCell ref="H23:K23"/>
    <mergeCell ref="C25:F25"/>
    <mergeCell ref="H25:K25"/>
    <mergeCell ref="L25:M25"/>
    <mergeCell ref="T25:U25"/>
    <mergeCell ref="C26:F26"/>
    <mergeCell ref="H26:K26"/>
    <mergeCell ref="L26:M26"/>
    <mergeCell ref="T26:U26"/>
    <mergeCell ref="H32:K32"/>
    <mergeCell ref="L32:M32"/>
    <mergeCell ref="C33:F33"/>
    <mergeCell ref="H33:K33"/>
    <mergeCell ref="L33:M33"/>
    <mergeCell ref="C34:F34"/>
    <mergeCell ref="H34:K34"/>
    <mergeCell ref="L34:M34"/>
    <mergeCell ref="T34:U34"/>
    <mergeCell ref="C35:F35"/>
    <mergeCell ref="H35:K35"/>
    <mergeCell ref="L37:M37"/>
    <mergeCell ref="T37:U37"/>
    <mergeCell ref="AA30:AA31"/>
    <mergeCell ref="C31:F31"/>
    <mergeCell ref="H31:K31"/>
    <mergeCell ref="L31:M31"/>
    <mergeCell ref="T31:U33"/>
    <mergeCell ref="V31:V33"/>
    <mergeCell ref="W31:W33"/>
    <mergeCell ref="X31:X33"/>
    <mergeCell ref="Y31:Y33"/>
    <mergeCell ref="C32:F32"/>
    <mergeCell ref="X29:X30"/>
    <mergeCell ref="Y29:Y30"/>
    <mergeCell ref="C30:F30"/>
    <mergeCell ref="H30:K30"/>
    <mergeCell ref="L30:M30"/>
    <mergeCell ref="Z30:Z31"/>
    <mergeCell ref="T38:U38"/>
    <mergeCell ref="A39:B39"/>
    <mergeCell ref="C39:F39"/>
    <mergeCell ref="H39:K39"/>
    <mergeCell ref="L39:M39"/>
    <mergeCell ref="T39:U39"/>
    <mergeCell ref="A40:M40"/>
    <mergeCell ref="T40:U40"/>
    <mergeCell ref="A22:B38"/>
    <mergeCell ref="C22:F22"/>
    <mergeCell ref="H22:K22"/>
    <mergeCell ref="L22:M22"/>
    <mergeCell ref="L23:M23"/>
    <mergeCell ref="T23:U23"/>
    <mergeCell ref="C24:F24"/>
    <mergeCell ref="H24:K24"/>
    <mergeCell ref="L24:M24"/>
    <mergeCell ref="T35:U35"/>
    <mergeCell ref="C36:F36"/>
    <mergeCell ref="H36:K36"/>
    <mergeCell ref="L36:M36"/>
    <mergeCell ref="T36:U36"/>
    <mergeCell ref="C37:F37"/>
    <mergeCell ref="H37:K37"/>
    <mergeCell ref="H41:K41"/>
    <mergeCell ref="L41:M41"/>
    <mergeCell ref="A42:B46"/>
    <mergeCell ref="C42:F42"/>
    <mergeCell ref="H42:K42"/>
    <mergeCell ref="L42:M42"/>
    <mergeCell ref="C45:F45"/>
    <mergeCell ref="H45:K45"/>
    <mergeCell ref="N42:N46"/>
    <mergeCell ref="C43:F43"/>
    <mergeCell ref="H43:K43"/>
    <mergeCell ref="L43:M43"/>
    <mergeCell ref="C44:F44"/>
    <mergeCell ref="H44:K44"/>
    <mergeCell ref="L44:M44"/>
    <mergeCell ref="C41:F41"/>
    <mergeCell ref="A41:B41"/>
    <mergeCell ref="A48:M48"/>
    <mergeCell ref="A49:B52"/>
    <mergeCell ref="C49:F50"/>
    <mergeCell ref="G49:G50"/>
    <mergeCell ref="H49:I50"/>
    <mergeCell ref="J49:K50"/>
    <mergeCell ref="L49:M50"/>
    <mergeCell ref="L45:M45"/>
    <mergeCell ref="C46:F46"/>
    <mergeCell ref="H46:K46"/>
    <mergeCell ref="L46:M46"/>
    <mergeCell ref="A47:B47"/>
    <mergeCell ref="C47:F47"/>
    <mergeCell ref="H47:K47"/>
    <mergeCell ref="L47:M47"/>
    <mergeCell ref="A53:B53"/>
    <mergeCell ref="C53:F53"/>
    <mergeCell ref="H53:K53"/>
    <mergeCell ref="L53:M53"/>
    <mergeCell ref="A55:B56"/>
    <mergeCell ref="C55:F56"/>
    <mergeCell ref="G55:M56"/>
    <mergeCell ref="N49:N50"/>
    <mergeCell ref="C51:F51"/>
    <mergeCell ref="H51:I51"/>
    <mergeCell ref="J51:K51"/>
    <mergeCell ref="L51:M51"/>
    <mergeCell ref="N51:N52"/>
    <mergeCell ref="C52:F52"/>
    <mergeCell ref="H52:I52"/>
    <mergeCell ref="J52:K52"/>
    <mergeCell ref="L52:M52"/>
    <mergeCell ref="X61:AD61"/>
    <mergeCell ref="AE61:AJ61"/>
    <mergeCell ref="I64:K64"/>
    <mergeCell ref="N55:N56"/>
    <mergeCell ref="A58:N58"/>
    <mergeCell ref="A59:N59"/>
    <mergeCell ref="A60:F60"/>
    <mergeCell ref="G60:N60"/>
    <mergeCell ref="A61:B61"/>
    <mergeCell ref="C61:F61"/>
    <mergeCell ref="G61:H61"/>
    <mergeCell ref="I61:N61"/>
    <mergeCell ref="A62:B62"/>
    <mergeCell ref="C62:F62"/>
    <mergeCell ref="G62:H62"/>
    <mergeCell ref="I62:N62"/>
    <mergeCell ref="A63:B63"/>
    <mergeCell ref="C63:F63"/>
    <mergeCell ref="G63:H63"/>
    <mergeCell ref="I63:N63"/>
  </mergeCells>
  <hyperlinks>
    <hyperlink ref="P1:Q1" location="İÇİNDEKİLER!A1" display="İÇİNDEKİLER" xr:uid="{00000000-0004-0000-1600-000000000000}"/>
  </hyperlinks>
  <pageMargins left="0.70866141732283472" right="0.70866141732283472" top="0.74803149606299213" bottom="0.74803149606299213" header="0.31496062992125984" footer="0.31496062992125984"/>
  <pageSetup paperSize="9" scale="52" orientation="portrait" horizontalDpi="4294967294" verticalDpi="4294967294" r:id="rId1"/>
  <rowBreaks count="1" manualBreakCount="1">
    <brk id="63" max="16383" man="1"/>
  </rowBreaks>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75"/>
  <sheetViews>
    <sheetView zoomScaleNormal="100" zoomScaleSheetLayoutView="100" workbookViewId="0">
      <selection activeCell="H26" sqref="H26:K26"/>
    </sheetView>
  </sheetViews>
  <sheetFormatPr defaultColWidth="9.140625" defaultRowHeight="15"/>
  <cols>
    <col min="1" max="1" width="11.5703125" customWidth="1"/>
    <col min="2" max="2" width="12.42578125" customWidth="1"/>
    <col min="3" max="3" width="16.85546875" customWidth="1"/>
    <col min="4" max="4" width="11.42578125" customWidth="1"/>
    <col min="5" max="5" width="10.85546875" customWidth="1"/>
    <col min="6" max="6" width="11.85546875" customWidth="1"/>
    <col min="7" max="7" width="17" customWidth="1"/>
    <col min="8" max="8" width="11.42578125" customWidth="1"/>
    <col min="9" max="9" width="14.42578125" customWidth="1"/>
    <col min="10" max="10" width="12" customWidth="1"/>
    <col min="11" max="11" width="16.7109375" customWidth="1"/>
    <col min="12" max="12" width="12" customWidth="1"/>
    <col min="13" max="13" width="9.85546875" customWidth="1"/>
    <col min="14" max="14" width="6.42578125" customWidth="1"/>
  </cols>
  <sheetData>
    <row r="1" spans="1:19" ht="39.950000000000003" customHeight="1">
      <c r="A1" s="394" t="s">
        <v>147</v>
      </c>
      <c r="B1" s="395"/>
      <c r="C1" s="395"/>
      <c r="D1" s="395"/>
      <c r="E1" s="395"/>
      <c r="F1" s="395"/>
      <c r="G1" s="395"/>
      <c r="H1" s="395"/>
      <c r="I1" s="395"/>
      <c r="J1" s="395"/>
      <c r="K1" s="395"/>
      <c r="L1" s="395"/>
      <c r="M1" s="395"/>
      <c r="N1" s="396"/>
      <c r="O1" s="40"/>
      <c r="P1" s="136" t="s">
        <v>166</v>
      </c>
      <c r="Q1" s="136"/>
      <c r="R1" s="40"/>
      <c r="S1" s="40"/>
    </row>
    <row r="2" spans="1:19" ht="25.5" customHeight="1" thickBot="1">
      <c r="A2" s="423" t="s">
        <v>148</v>
      </c>
      <c r="B2" s="424"/>
      <c r="C2" s="424"/>
      <c r="D2" s="424"/>
      <c r="E2" s="424"/>
      <c r="F2" s="424"/>
      <c r="G2" s="424"/>
      <c r="H2" s="424"/>
      <c r="I2" s="424"/>
      <c r="J2" s="424"/>
      <c r="K2" s="424"/>
      <c r="L2" s="424"/>
      <c r="M2" s="424"/>
      <c r="N2" s="425"/>
      <c r="O2" s="40"/>
      <c r="P2" s="40"/>
      <c r="Q2" s="40"/>
      <c r="R2" s="40"/>
      <c r="S2" s="40"/>
    </row>
    <row r="3" spans="1:19" ht="23.25">
      <c r="A3" s="63"/>
      <c r="B3" s="63"/>
      <c r="C3" s="63"/>
      <c r="D3" s="63"/>
      <c r="E3" s="63"/>
      <c r="F3" s="63"/>
      <c r="G3" s="63"/>
      <c r="H3" s="63"/>
      <c r="I3" s="63"/>
      <c r="J3" s="63"/>
      <c r="K3" s="63"/>
      <c r="L3" s="63"/>
      <c r="M3" s="63"/>
      <c r="N3" s="63"/>
      <c r="O3" s="40"/>
      <c r="P3" s="40"/>
      <c r="Q3" s="40"/>
      <c r="R3" s="40"/>
      <c r="S3" s="40"/>
    </row>
    <row r="4" spans="1:19" ht="28.5" customHeight="1">
      <c r="A4" s="160" t="s">
        <v>0</v>
      </c>
      <c r="B4" s="160"/>
      <c r="C4" s="160"/>
      <c r="D4" s="160"/>
      <c r="E4" s="160"/>
      <c r="F4" s="160"/>
      <c r="G4" s="160"/>
      <c r="H4" s="160"/>
      <c r="I4" s="160"/>
      <c r="J4" s="160"/>
      <c r="K4" s="160"/>
      <c r="L4" s="160"/>
      <c r="M4" s="160"/>
      <c r="N4" s="1"/>
      <c r="O4" s="170"/>
      <c r="P4" s="170"/>
      <c r="Q4" s="170"/>
      <c r="R4" s="170"/>
      <c r="S4" s="170"/>
    </row>
    <row r="5" spans="1:19" ht="18.75">
      <c r="A5" s="160" t="s">
        <v>1</v>
      </c>
      <c r="B5" s="160"/>
      <c r="C5" s="160"/>
      <c r="D5" s="160"/>
      <c r="E5" s="160"/>
      <c r="F5" s="160"/>
      <c r="G5" s="160"/>
      <c r="H5" s="160"/>
      <c r="I5" s="160"/>
      <c r="J5" s="160"/>
      <c r="K5" s="160"/>
      <c r="L5" s="160"/>
      <c r="M5" s="160"/>
      <c r="N5" s="1"/>
    </row>
    <row r="6" spans="1:19" ht="15.75">
      <c r="A6" s="127" t="s">
        <v>2</v>
      </c>
      <c r="B6" s="127"/>
      <c r="C6" s="127"/>
      <c r="D6" s="120"/>
      <c r="E6" s="120"/>
      <c r="F6" s="120"/>
      <c r="G6" s="117" t="s">
        <v>3</v>
      </c>
      <c r="H6" s="117"/>
      <c r="I6" s="117"/>
      <c r="J6" s="120"/>
      <c r="K6" s="120"/>
      <c r="L6" s="120"/>
      <c r="M6" s="120"/>
      <c r="N6" s="299"/>
    </row>
    <row r="7" spans="1:19" ht="15.75">
      <c r="A7" s="117" t="s">
        <v>4</v>
      </c>
      <c r="B7" s="117"/>
      <c r="C7" s="117"/>
      <c r="D7" s="120"/>
      <c r="E7" s="120"/>
      <c r="F7" s="120"/>
      <c r="G7" s="117" t="s">
        <v>3</v>
      </c>
      <c r="H7" s="117"/>
      <c r="I7" s="117"/>
      <c r="J7" s="120"/>
      <c r="K7" s="120"/>
      <c r="L7" s="120"/>
      <c r="M7" s="120"/>
      <c r="N7" s="300"/>
    </row>
    <row r="8" spans="1:19" ht="15.75">
      <c r="A8" s="117" t="s">
        <v>5</v>
      </c>
      <c r="B8" s="117"/>
      <c r="C8" s="117"/>
      <c r="D8" s="120"/>
      <c r="E8" s="120"/>
      <c r="F8" s="120"/>
      <c r="G8" s="117" t="s">
        <v>9</v>
      </c>
      <c r="H8" s="117"/>
      <c r="I8" s="117"/>
      <c r="J8" s="120"/>
      <c r="K8" s="120"/>
      <c r="L8" s="120"/>
      <c r="M8" s="120"/>
      <c r="N8" s="300"/>
    </row>
    <row r="9" spans="1:19" ht="15.75">
      <c r="A9" s="117" t="s">
        <v>6</v>
      </c>
      <c r="B9" s="117"/>
      <c r="C9" s="117"/>
      <c r="D9" s="120"/>
      <c r="E9" s="120"/>
      <c r="F9" s="120"/>
      <c r="G9" s="117" t="s">
        <v>10</v>
      </c>
      <c r="H9" s="117"/>
      <c r="I9" s="117"/>
      <c r="J9" s="120"/>
      <c r="K9" s="120"/>
      <c r="L9" s="120"/>
      <c r="M9" s="120"/>
      <c r="N9" s="300"/>
    </row>
    <row r="10" spans="1:19" ht="15.75">
      <c r="A10" s="117" t="s">
        <v>7</v>
      </c>
      <c r="B10" s="117"/>
      <c r="C10" s="117"/>
      <c r="D10" s="120"/>
      <c r="E10" s="120"/>
      <c r="F10" s="120"/>
      <c r="G10" s="117" t="s">
        <v>11</v>
      </c>
      <c r="H10" s="117"/>
      <c r="I10" s="117"/>
      <c r="J10" s="135">
        <v>45261</v>
      </c>
      <c r="K10" s="120"/>
      <c r="L10" s="120"/>
      <c r="M10" s="120"/>
      <c r="N10" s="300"/>
    </row>
    <row r="11" spans="1:19" ht="15.75">
      <c r="A11" s="117" t="s">
        <v>12</v>
      </c>
      <c r="B11" s="117"/>
      <c r="C11" s="117"/>
      <c r="D11" s="134">
        <v>45289</v>
      </c>
      <c r="E11" s="120"/>
      <c r="F11" s="120"/>
      <c r="G11" s="117" t="s">
        <v>13</v>
      </c>
      <c r="H11" s="117"/>
      <c r="I11" s="117"/>
      <c r="J11" s="120"/>
      <c r="K11" s="120"/>
      <c r="L11" s="120"/>
      <c r="M11" s="120"/>
      <c r="N11" s="300"/>
    </row>
    <row r="12" spans="1:19" ht="15.75">
      <c r="A12" s="117" t="s">
        <v>14</v>
      </c>
      <c r="B12" s="117"/>
      <c r="C12" s="117"/>
      <c r="D12" s="120">
        <v>2280.46</v>
      </c>
      <c r="E12" s="120"/>
      <c r="F12" s="120"/>
      <c r="G12" s="117" t="s">
        <v>40</v>
      </c>
      <c r="H12" s="117"/>
      <c r="I12" s="117"/>
      <c r="J12" s="120">
        <f>G52+D12</f>
        <v>5925.02</v>
      </c>
      <c r="K12" s="120"/>
      <c r="L12" s="120"/>
      <c r="M12" s="120"/>
      <c r="N12" s="300"/>
    </row>
    <row r="13" spans="1:19" ht="15.75">
      <c r="A13" s="117" t="s">
        <v>41</v>
      </c>
      <c r="B13" s="117"/>
      <c r="C13" s="117"/>
      <c r="D13" s="120">
        <v>31</v>
      </c>
      <c r="E13" s="120"/>
      <c r="F13" s="120"/>
      <c r="G13" s="117" t="s">
        <v>42</v>
      </c>
      <c r="H13" s="117"/>
      <c r="I13" s="117"/>
      <c r="J13" s="120">
        <v>30</v>
      </c>
      <c r="K13" s="120"/>
      <c r="L13" s="120"/>
      <c r="M13" s="120"/>
      <c r="N13" s="300"/>
    </row>
    <row r="14" spans="1:19" ht="15.75">
      <c r="A14" s="117" t="s">
        <v>73</v>
      </c>
      <c r="B14" s="117"/>
      <c r="C14" s="117"/>
      <c r="D14" s="120">
        <v>15</v>
      </c>
      <c r="E14" s="120"/>
      <c r="F14" s="120"/>
      <c r="G14" s="117" t="s">
        <v>75</v>
      </c>
      <c r="H14" s="117"/>
      <c r="I14" s="117"/>
      <c r="J14" s="120">
        <f>D14</f>
        <v>15</v>
      </c>
      <c r="K14" s="120"/>
      <c r="L14" s="120"/>
      <c r="M14" s="120"/>
      <c r="N14" s="300"/>
    </row>
    <row r="15" spans="1:19" ht="15.75">
      <c r="A15" s="229" t="s">
        <v>74</v>
      </c>
      <c r="B15" s="230"/>
      <c r="C15" s="231"/>
      <c r="D15" s="266">
        <f>D13-D14</f>
        <v>16</v>
      </c>
      <c r="E15" s="267"/>
      <c r="F15" s="268"/>
      <c r="G15" s="229" t="s">
        <v>76</v>
      </c>
      <c r="H15" s="230"/>
      <c r="I15" s="231"/>
      <c r="J15" s="266">
        <f>J13-J14</f>
        <v>15</v>
      </c>
      <c r="K15" s="267"/>
      <c r="L15" s="267"/>
      <c r="M15" s="268"/>
      <c r="N15" s="300"/>
    </row>
    <row r="16" spans="1:19" ht="15.75">
      <c r="A16" s="117" t="s">
        <v>58</v>
      </c>
      <c r="B16" s="117"/>
      <c r="C16" s="117"/>
      <c r="D16" s="120">
        <v>21944.52</v>
      </c>
      <c r="E16" s="120"/>
      <c r="F16" s="120"/>
      <c r="G16" s="117" t="s">
        <v>57</v>
      </c>
      <c r="H16" s="117"/>
      <c r="I16" s="117"/>
      <c r="J16" s="131">
        <f>J12/D16</f>
        <v>0.26999998177221468</v>
      </c>
      <c r="K16" s="131"/>
      <c r="L16" s="131"/>
      <c r="M16" s="131"/>
      <c r="N16" s="300"/>
    </row>
    <row r="17" spans="1:14" ht="15.75">
      <c r="A17" s="229" t="s">
        <v>174</v>
      </c>
      <c r="B17" s="230"/>
      <c r="C17" s="230"/>
      <c r="D17" s="230"/>
      <c r="E17" s="230"/>
      <c r="F17" s="230"/>
      <c r="G17" s="230"/>
      <c r="H17" s="230"/>
      <c r="I17" s="231"/>
      <c r="J17" s="269">
        <v>0</v>
      </c>
      <c r="K17" s="298"/>
      <c r="L17" s="298"/>
      <c r="M17" s="290"/>
      <c r="N17" s="300"/>
    </row>
    <row r="18" spans="1:14" ht="29.25" customHeight="1">
      <c r="A18" s="132" t="s">
        <v>8</v>
      </c>
      <c r="B18" s="132"/>
      <c r="C18" s="132"/>
      <c r="D18" s="133"/>
      <c r="E18" s="133"/>
      <c r="F18" s="133"/>
      <c r="G18" s="133"/>
      <c r="H18" s="133"/>
      <c r="I18" s="133"/>
      <c r="J18" s="133"/>
      <c r="K18" s="133"/>
      <c r="L18" s="133"/>
      <c r="M18" s="133"/>
      <c r="N18" s="301"/>
    </row>
    <row r="19" spans="1:14" ht="15.75">
      <c r="A19" s="107" t="s">
        <v>15</v>
      </c>
      <c r="B19" s="107"/>
      <c r="C19" s="107"/>
      <c r="D19" s="107"/>
      <c r="E19" s="107"/>
      <c r="F19" s="107"/>
      <c r="G19" s="107"/>
      <c r="H19" s="107"/>
      <c r="I19" s="107"/>
      <c r="J19" s="107"/>
      <c r="K19" s="107"/>
      <c r="L19" s="107"/>
      <c r="M19" s="107"/>
      <c r="N19" s="1"/>
    </row>
    <row r="20" spans="1:14" ht="15" customHeight="1">
      <c r="A20" s="106"/>
      <c r="B20" s="106"/>
      <c r="C20" s="120"/>
      <c r="D20" s="120"/>
      <c r="E20" s="120"/>
      <c r="F20" s="120"/>
      <c r="G20" s="130" t="s">
        <v>30</v>
      </c>
      <c r="H20" s="106" t="s">
        <v>80</v>
      </c>
      <c r="I20" s="125"/>
      <c r="J20" s="125"/>
      <c r="K20" s="125"/>
      <c r="L20" s="106" t="s">
        <v>32</v>
      </c>
      <c r="M20" s="125"/>
      <c r="N20" s="299"/>
    </row>
    <row r="21" spans="1:14">
      <c r="A21" s="106"/>
      <c r="B21" s="106"/>
      <c r="C21" s="120"/>
      <c r="D21" s="120"/>
      <c r="E21" s="120"/>
      <c r="F21" s="120"/>
      <c r="G21" s="130"/>
      <c r="H21" s="125"/>
      <c r="I21" s="125"/>
      <c r="J21" s="125"/>
      <c r="K21" s="125"/>
      <c r="L21" s="125"/>
      <c r="M21" s="125"/>
      <c r="N21" s="300"/>
    </row>
    <row r="22" spans="1:14" ht="63.75" customHeight="1">
      <c r="A22" s="106"/>
      <c r="B22" s="106"/>
      <c r="C22" s="120"/>
      <c r="D22" s="120"/>
      <c r="E22" s="120"/>
      <c r="F22" s="120"/>
      <c r="G22" s="130"/>
      <c r="H22" s="125"/>
      <c r="I22" s="125"/>
      <c r="J22" s="125"/>
      <c r="K22" s="125"/>
      <c r="L22" s="125"/>
      <c r="M22" s="125"/>
      <c r="N22" s="301"/>
    </row>
    <row r="23" spans="1:14" ht="15" customHeight="1">
      <c r="A23" s="123" t="s">
        <v>16</v>
      </c>
      <c r="B23" s="123"/>
      <c r="C23" s="117" t="s">
        <v>17</v>
      </c>
      <c r="D23" s="117"/>
      <c r="E23" s="117"/>
      <c r="F23" s="117"/>
      <c r="G23" s="41">
        <v>0</v>
      </c>
      <c r="H23" s="172">
        <f>($G23/$D$13*$D$14)+($G23/$D$13*$D$15*2/3)</f>
        <v>0</v>
      </c>
      <c r="I23" s="172"/>
      <c r="J23" s="172"/>
      <c r="K23" s="172"/>
      <c r="L23" s="172">
        <f>G23-H23</f>
        <v>0</v>
      </c>
      <c r="M23" s="172"/>
      <c r="N23" s="299"/>
    </row>
    <row r="24" spans="1:14" ht="15.75">
      <c r="A24" s="123"/>
      <c r="B24" s="123"/>
      <c r="C24" s="117" t="s">
        <v>18</v>
      </c>
      <c r="D24" s="117"/>
      <c r="E24" s="117"/>
      <c r="F24" s="117"/>
      <c r="G24" s="41">
        <v>0</v>
      </c>
      <c r="H24" s="172">
        <f t="shared" ref="H24:H39" si="0">($G24/$D$13*$D$14)+($G24/$D$13*$D$15*2/3)</f>
        <v>0</v>
      </c>
      <c r="I24" s="172"/>
      <c r="J24" s="172"/>
      <c r="K24" s="172"/>
      <c r="L24" s="172">
        <f t="shared" ref="L24:L39" si="1">G24-H24</f>
        <v>0</v>
      </c>
      <c r="M24" s="172"/>
      <c r="N24" s="300"/>
    </row>
    <row r="25" spans="1:14" ht="15.75">
      <c r="A25" s="123"/>
      <c r="B25" s="123"/>
      <c r="C25" s="117" t="s">
        <v>19</v>
      </c>
      <c r="D25" s="117"/>
      <c r="E25" s="117"/>
      <c r="F25" s="117"/>
      <c r="G25" s="41">
        <v>0</v>
      </c>
      <c r="H25" s="172">
        <f t="shared" si="0"/>
        <v>0</v>
      </c>
      <c r="I25" s="172"/>
      <c r="J25" s="172"/>
      <c r="K25" s="172"/>
      <c r="L25" s="172">
        <f t="shared" si="1"/>
        <v>0</v>
      </c>
      <c r="M25" s="172"/>
      <c r="N25" s="300"/>
    </row>
    <row r="26" spans="1:14" ht="15.75">
      <c r="A26" s="123"/>
      <c r="B26" s="123"/>
      <c r="C26" s="117" t="s">
        <v>20</v>
      </c>
      <c r="D26" s="117"/>
      <c r="E26" s="117"/>
      <c r="F26" s="117"/>
      <c r="G26" s="41">
        <v>0</v>
      </c>
      <c r="H26" s="172">
        <f t="shared" si="0"/>
        <v>0</v>
      </c>
      <c r="I26" s="172"/>
      <c r="J26" s="172"/>
      <c r="K26" s="172"/>
      <c r="L26" s="172">
        <f t="shared" si="1"/>
        <v>0</v>
      </c>
      <c r="M26" s="172"/>
      <c r="N26" s="300"/>
    </row>
    <row r="27" spans="1:14" ht="15.75">
      <c r="A27" s="123"/>
      <c r="B27" s="123"/>
      <c r="C27" s="117" t="s">
        <v>21</v>
      </c>
      <c r="D27" s="117"/>
      <c r="E27" s="117"/>
      <c r="F27" s="117"/>
      <c r="G27" s="41">
        <v>0</v>
      </c>
      <c r="H27" s="172">
        <f t="shared" si="0"/>
        <v>0</v>
      </c>
      <c r="I27" s="172"/>
      <c r="J27" s="172"/>
      <c r="K27" s="172"/>
      <c r="L27" s="172">
        <f t="shared" si="1"/>
        <v>0</v>
      </c>
      <c r="M27" s="172"/>
      <c r="N27" s="300"/>
    </row>
    <row r="28" spans="1:14" ht="15.75">
      <c r="A28" s="123"/>
      <c r="B28" s="123"/>
      <c r="C28" s="117" t="s">
        <v>91</v>
      </c>
      <c r="D28" s="117"/>
      <c r="E28" s="117"/>
      <c r="F28" s="117"/>
      <c r="G28" s="41">
        <v>0</v>
      </c>
      <c r="H28" s="172">
        <f>G28</f>
        <v>0</v>
      </c>
      <c r="I28" s="172"/>
      <c r="J28" s="172"/>
      <c r="K28" s="172"/>
      <c r="L28" s="172">
        <f t="shared" si="1"/>
        <v>0</v>
      </c>
      <c r="M28" s="172"/>
      <c r="N28" s="300"/>
    </row>
    <row r="29" spans="1:14" ht="15.75">
      <c r="A29" s="123"/>
      <c r="B29" s="123"/>
      <c r="C29" s="117" t="s">
        <v>92</v>
      </c>
      <c r="D29" s="117"/>
      <c r="E29" s="117"/>
      <c r="F29" s="117"/>
      <c r="G29" s="41">
        <v>0</v>
      </c>
      <c r="H29" s="172">
        <f>G29</f>
        <v>0</v>
      </c>
      <c r="I29" s="172"/>
      <c r="J29" s="172"/>
      <c r="K29" s="172"/>
      <c r="L29" s="172">
        <f t="shared" si="1"/>
        <v>0</v>
      </c>
      <c r="M29" s="172"/>
      <c r="N29" s="300"/>
    </row>
    <row r="30" spans="1:14" ht="15.75">
      <c r="A30" s="123"/>
      <c r="B30" s="123"/>
      <c r="C30" s="117" t="s">
        <v>98</v>
      </c>
      <c r="D30" s="117"/>
      <c r="E30" s="117"/>
      <c r="F30" s="117"/>
      <c r="G30" s="41">
        <v>0</v>
      </c>
      <c r="H30" s="172">
        <f>G30</f>
        <v>0</v>
      </c>
      <c r="I30" s="172"/>
      <c r="J30" s="172"/>
      <c r="K30" s="172"/>
      <c r="L30" s="172">
        <f t="shared" si="1"/>
        <v>0</v>
      </c>
      <c r="M30" s="172"/>
      <c r="N30" s="300"/>
    </row>
    <row r="31" spans="1:14" ht="15.75">
      <c r="A31" s="123"/>
      <c r="B31" s="123"/>
      <c r="C31" s="117" t="s">
        <v>22</v>
      </c>
      <c r="D31" s="117"/>
      <c r="E31" s="117"/>
      <c r="F31" s="117"/>
      <c r="G31" s="41">
        <v>0</v>
      </c>
      <c r="H31" s="172">
        <f>G31</f>
        <v>0</v>
      </c>
      <c r="I31" s="172"/>
      <c r="J31" s="172"/>
      <c r="K31" s="172"/>
      <c r="L31" s="172">
        <f t="shared" si="1"/>
        <v>0</v>
      </c>
      <c r="M31" s="172"/>
      <c r="N31" s="300"/>
    </row>
    <row r="32" spans="1:14" ht="15.75">
      <c r="A32" s="123"/>
      <c r="B32" s="123"/>
      <c r="C32" s="117" t="s">
        <v>23</v>
      </c>
      <c r="D32" s="117"/>
      <c r="E32" s="117"/>
      <c r="F32" s="117"/>
      <c r="G32" s="41">
        <v>0</v>
      </c>
      <c r="H32" s="172">
        <f>($G32/$D$13*$D$14)+($G32/$D$13*$D$15*2/3)</f>
        <v>0</v>
      </c>
      <c r="I32" s="172"/>
      <c r="J32" s="172"/>
      <c r="K32" s="172"/>
      <c r="L32" s="172">
        <f t="shared" si="1"/>
        <v>0</v>
      </c>
      <c r="M32" s="172"/>
      <c r="N32" s="300"/>
    </row>
    <row r="33" spans="1:14" ht="15.75">
      <c r="A33" s="123"/>
      <c r="B33" s="123"/>
      <c r="C33" s="117" t="s">
        <v>24</v>
      </c>
      <c r="D33" s="117"/>
      <c r="E33" s="117"/>
      <c r="F33" s="117"/>
      <c r="G33" s="41">
        <v>24842.36</v>
      </c>
      <c r="H33" s="172">
        <f t="shared" si="0"/>
        <v>20568.405591397852</v>
      </c>
      <c r="I33" s="172"/>
      <c r="J33" s="172"/>
      <c r="K33" s="172"/>
      <c r="L33" s="172">
        <f t="shared" si="1"/>
        <v>4273.9544086021488</v>
      </c>
      <c r="M33" s="172"/>
      <c r="N33" s="300"/>
    </row>
    <row r="34" spans="1:14" ht="15.75">
      <c r="A34" s="123"/>
      <c r="B34" s="123"/>
      <c r="C34" s="117" t="s">
        <v>25</v>
      </c>
      <c r="D34" s="117"/>
      <c r="E34" s="117"/>
      <c r="F34" s="117"/>
      <c r="G34" s="41">
        <v>13030.39</v>
      </c>
      <c r="H34" s="172">
        <f t="shared" si="0"/>
        <v>10788.602473118279</v>
      </c>
      <c r="I34" s="172"/>
      <c r="J34" s="172"/>
      <c r="K34" s="172"/>
      <c r="L34" s="172">
        <f t="shared" si="1"/>
        <v>2241.7875268817206</v>
      </c>
      <c r="M34" s="172"/>
      <c r="N34" s="300"/>
    </row>
    <row r="35" spans="1:14" ht="15.75">
      <c r="A35" s="123"/>
      <c r="B35" s="123"/>
      <c r="C35" s="117" t="s">
        <v>26</v>
      </c>
      <c r="D35" s="117"/>
      <c r="E35" s="117"/>
      <c r="F35" s="117"/>
      <c r="G35" s="41">
        <v>0</v>
      </c>
      <c r="H35" s="172">
        <f t="shared" si="0"/>
        <v>0</v>
      </c>
      <c r="I35" s="172"/>
      <c r="J35" s="172"/>
      <c r="K35" s="172"/>
      <c r="L35" s="172">
        <f t="shared" si="1"/>
        <v>0</v>
      </c>
      <c r="M35" s="172"/>
      <c r="N35" s="300"/>
    </row>
    <row r="36" spans="1:14" ht="15.75">
      <c r="A36" s="123"/>
      <c r="B36" s="123"/>
      <c r="C36" s="117" t="s">
        <v>27</v>
      </c>
      <c r="D36" s="117"/>
      <c r="E36" s="117"/>
      <c r="F36" s="117"/>
      <c r="G36" s="41">
        <v>0</v>
      </c>
      <c r="H36" s="172">
        <f t="shared" si="0"/>
        <v>0</v>
      </c>
      <c r="I36" s="172"/>
      <c r="J36" s="172"/>
      <c r="K36" s="172"/>
      <c r="L36" s="172">
        <f t="shared" si="1"/>
        <v>0</v>
      </c>
      <c r="M36" s="172"/>
      <c r="N36" s="300"/>
    </row>
    <row r="37" spans="1:14" ht="15.75">
      <c r="A37" s="123"/>
      <c r="B37" s="123"/>
      <c r="C37" s="117" t="s">
        <v>28</v>
      </c>
      <c r="D37" s="117"/>
      <c r="E37" s="117"/>
      <c r="F37" s="117"/>
      <c r="G37" s="41">
        <v>0</v>
      </c>
      <c r="H37" s="172">
        <f t="shared" si="0"/>
        <v>0</v>
      </c>
      <c r="I37" s="172"/>
      <c r="J37" s="172"/>
      <c r="K37" s="172"/>
      <c r="L37" s="172">
        <f t="shared" si="1"/>
        <v>0</v>
      </c>
      <c r="M37" s="172"/>
      <c r="N37" s="300"/>
    </row>
    <row r="38" spans="1:14" ht="15.75">
      <c r="A38" s="123"/>
      <c r="B38" s="123"/>
      <c r="C38" s="117" t="s">
        <v>51</v>
      </c>
      <c r="D38" s="117"/>
      <c r="E38" s="117"/>
      <c r="F38" s="117"/>
      <c r="G38" s="41">
        <v>8138.89</v>
      </c>
      <c r="H38" s="172">
        <f t="shared" si="0"/>
        <v>6738.6508602150534</v>
      </c>
      <c r="I38" s="172"/>
      <c r="J38" s="172"/>
      <c r="K38" s="172"/>
      <c r="L38" s="172">
        <f t="shared" si="1"/>
        <v>1400.2391397849469</v>
      </c>
      <c r="M38" s="172"/>
      <c r="N38" s="300"/>
    </row>
    <row r="39" spans="1:14" ht="15.75">
      <c r="A39" s="123"/>
      <c r="B39" s="123"/>
      <c r="C39" s="117" t="s">
        <v>95</v>
      </c>
      <c r="D39" s="117"/>
      <c r="E39" s="117"/>
      <c r="F39" s="117"/>
      <c r="G39" s="41">
        <v>0</v>
      </c>
      <c r="H39" s="172">
        <f t="shared" si="0"/>
        <v>0</v>
      </c>
      <c r="I39" s="172"/>
      <c r="J39" s="172"/>
      <c r="K39" s="172"/>
      <c r="L39" s="172">
        <f t="shared" si="1"/>
        <v>0</v>
      </c>
      <c r="M39" s="172"/>
      <c r="N39" s="300"/>
    </row>
    <row r="40" spans="1:14" ht="18.75">
      <c r="A40" s="119" t="s">
        <v>33</v>
      </c>
      <c r="B40" s="119"/>
      <c r="C40" s="120"/>
      <c r="D40" s="120"/>
      <c r="E40" s="120"/>
      <c r="F40" s="120"/>
      <c r="G40" s="41">
        <f>SUM(G23:G39)</f>
        <v>46011.64</v>
      </c>
      <c r="H40" s="172">
        <f>SUM(H23:K39)</f>
        <v>38095.658924731179</v>
      </c>
      <c r="I40" s="120"/>
      <c r="J40" s="120"/>
      <c r="K40" s="120"/>
      <c r="L40" s="179">
        <f>G40-H40</f>
        <v>7915.9810752688209</v>
      </c>
      <c r="M40" s="179"/>
      <c r="N40" s="5">
        <v>1</v>
      </c>
    </row>
    <row r="41" spans="1:14" ht="15.75">
      <c r="A41" s="107" t="s">
        <v>39</v>
      </c>
      <c r="B41" s="107"/>
      <c r="C41" s="107"/>
      <c r="D41" s="107"/>
      <c r="E41" s="107"/>
      <c r="F41" s="107"/>
      <c r="G41" s="107"/>
      <c r="H41" s="107"/>
      <c r="I41" s="107"/>
      <c r="J41" s="107"/>
      <c r="K41" s="107"/>
      <c r="L41" s="107"/>
      <c r="M41" s="107"/>
      <c r="N41" s="1"/>
    </row>
    <row r="42" spans="1:14" ht="93" customHeight="1">
      <c r="A42" s="114"/>
      <c r="B42" s="114"/>
      <c r="C42" s="125" t="s">
        <v>35</v>
      </c>
      <c r="D42" s="125"/>
      <c r="E42" s="125"/>
      <c r="F42" s="125"/>
      <c r="G42" s="46" t="s">
        <v>36</v>
      </c>
      <c r="H42" s="106" t="s">
        <v>120</v>
      </c>
      <c r="I42" s="106"/>
      <c r="J42" s="106"/>
      <c r="K42" s="106"/>
      <c r="L42" s="106" t="s">
        <v>78</v>
      </c>
      <c r="M42" s="106"/>
      <c r="N42" s="1"/>
    </row>
    <row r="43" spans="1:14" ht="15" customHeight="1">
      <c r="A43" s="183" t="s">
        <v>96</v>
      </c>
      <c r="B43" s="184"/>
      <c r="C43" s="173" t="s">
        <v>111</v>
      </c>
      <c r="D43" s="173"/>
      <c r="E43" s="173"/>
      <c r="F43" s="173"/>
      <c r="G43" s="47">
        <v>3622.3</v>
      </c>
      <c r="H43" s="177">
        <f>($G43/$J$13*$J$14)+($G43/$J$13*$J$15/2)</f>
        <v>2716.7250000000004</v>
      </c>
      <c r="I43" s="177"/>
      <c r="J43" s="177"/>
      <c r="K43" s="177"/>
      <c r="L43" s="177">
        <f>G43-H43</f>
        <v>905.57499999999982</v>
      </c>
      <c r="M43" s="177"/>
      <c r="N43" s="299"/>
    </row>
    <row r="44" spans="1:14" ht="15.75">
      <c r="A44" s="373"/>
      <c r="B44" s="374"/>
      <c r="C44" s="173" t="s">
        <v>89</v>
      </c>
      <c r="D44" s="173"/>
      <c r="E44" s="173"/>
      <c r="F44" s="173"/>
      <c r="G44" s="47">
        <v>2173.38</v>
      </c>
      <c r="H44" s="177">
        <f>($G44/$J$13*$J$14)+($G44/$J$13*$J$15/2)</f>
        <v>1630.0350000000001</v>
      </c>
      <c r="I44" s="177"/>
      <c r="J44" s="177"/>
      <c r="K44" s="177"/>
      <c r="L44" s="177">
        <f t="shared" ref="L44:L47" si="2">G44-H44</f>
        <v>543.34500000000003</v>
      </c>
      <c r="M44" s="177"/>
      <c r="N44" s="300"/>
    </row>
    <row r="45" spans="1:14" ht="15.75">
      <c r="A45" s="373"/>
      <c r="B45" s="374"/>
      <c r="C45" s="173" t="s">
        <v>112</v>
      </c>
      <c r="D45" s="173"/>
      <c r="E45" s="173"/>
      <c r="F45" s="173"/>
      <c r="G45" s="47">
        <v>0</v>
      </c>
      <c r="H45" s="177">
        <f>($G45/$J$13*$J$14)+($G45/$J$13*$J$15/2)</f>
        <v>0</v>
      </c>
      <c r="I45" s="177"/>
      <c r="J45" s="177"/>
      <c r="K45" s="177"/>
      <c r="L45" s="177">
        <f t="shared" si="2"/>
        <v>0</v>
      </c>
      <c r="M45" s="177"/>
      <c r="N45" s="301"/>
    </row>
    <row r="46" spans="1:14" ht="15.75">
      <c r="A46" s="373"/>
      <c r="B46" s="374"/>
      <c r="C46" s="283" t="s">
        <v>113</v>
      </c>
      <c r="D46" s="284"/>
      <c r="E46" s="284"/>
      <c r="F46" s="285"/>
      <c r="G46" s="47">
        <v>2897.84</v>
      </c>
      <c r="H46" s="177">
        <f>G46</f>
        <v>2897.84</v>
      </c>
      <c r="I46" s="177"/>
      <c r="J46" s="177"/>
      <c r="K46" s="177"/>
      <c r="L46" s="177">
        <f t="shared" si="2"/>
        <v>0</v>
      </c>
      <c r="M46" s="177"/>
      <c r="N46" s="14"/>
    </row>
    <row r="47" spans="1:14" ht="15.75">
      <c r="A47" s="373"/>
      <c r="B47" s="374"/>
      <c r="C47" s="173" t="s">
        <v>114</v>
      </c>
      <c r="D47" s="173"/>
      <c r="E47" s="173"/>
      <c r="F47" s="173"/>
      <c r="G47" s="47">
        <v>0</v>
      </c>
      <c r="H47" s="177">
        <f>G47</f>
        <v>0</v>
      </c>
      <c r="I47" s="177"/>
      <c r="J47" s="177"/>
      <c r="K47" s="177"/>
      <c r="L47" s="177">
        <f t="shared" si="2"/>
        <v>0</v>
      </c>
      <c r="M47" s="177"/>
      <c r="N47" s="14"/>
    </row>
    <row r="48" spans="1:14" ht="18.75">
      <c r="A48" s="119" t="s">
        <v>33</v>
      </c>
      <c r="B48" s="119"/>
      <c r="C48" s="173"/>
      <c r="D48" s="173"/>
      <c r="E48" s="173"/>
      <c r="F48" s="173"/>
      <c r="G48" s="47"/>
      <c r="H48" s="177"/>
      <c r="I48" s="177"/>
      <c r="J48" s="177"/>
      <c r="K48" s="177"/>
      <c r="L48" s="179">
        <f>L43+L44+L45</f>
        <v>1448.9199999999998</v>
      </c>
      <c r="M48" s="179"/>
      <c r="N48" s="5">
        <v>2</v>
      </c>
    </row>
    <row r="49" spans="1:36" ht="15.75">
      <c r="A49" s="107" t="s">
        <v>44</v>
      </c>
      <c r="B49" s="107"/>
      <c r="C49" s="107"/>
      <c r="D49" s="107"/>
      <c r="E49" s="107"/>
      <c r="F49" s="107"/>
      <c r="G49" s="107"/>
      <c r="H49" s="107"/>
      <c r="I49" s="107"/>
      <c r="J49" s="107"/>
      <c r="K49" s="107"/>
      <c r="L49" s="107"/>
      <c r="M49" s="107"/>
      <c r="N49" s="1"/>
    </row>
    <row r="50" spans="1:36" ht="15" customHeight="1">
      <c r="A50" s="123" t="s">
        <v>45</v>
      </c>
      <c r="B50" s="123"/>
      <c r="C50" s="125" t="s">
        <v>46</v>
      </c>
      <c r="D50" s="125"/>
      <c r="E50" s="125"/>
      <c r="F50" s="125"/>
      <c r="G50" s="106" t="s">
        <v>47</v>
      </c>
      <c r="H50" s="291" t="s">
        <v>59</v>
      </c>
      <c r="I50" s="292"/>
      <c r="J50" s="291" t="s">
        <v>97</v>
      </c>
      <c r="K50" s="292"/>
      <c r="L50" s="106" t="s">
        <v>48</v>
      </c>
      <c r="M50" s="106"/>
      <c r="N50" s="299"/>
    </row>
    <row r="51" spans="1:36" ht="32.25" customHeight="1">
      <c r="A51" s="123"/>
      <c r="B51" s="123"/>
      <c r="C51" s="125"/>
      <c r="D51" s="125"/>
      <c r="E51" s="125"/>
      <c r="F51" s="125"/>
      <c r="G51" s="106"/>
      <c r="H51" s="293"/>
      <c r="I51" s="294"/>
      <c r="J51" s="293"/>
      <c r="K51" s="294"/>
      <c r="L51" s="106"/>
      <c r="M51" s="106"/>
      <c r="N51" s="301"/>
    </row>
    <row r="52" spans="1:36" ht="15.75">
      <c r="A52" s="123"/>
      <c r="B52" s="123"/>
      <c r="C52" s="397" t="s">
        <v>49</v>
      </c>
      <c r="D52" s="397"/>
      <c r="E52" s="397"/>
      <c r="F52" s="397"/>
      <c r="G52" s="48">
        <v>3644.56</v>
      </c>
      <c r="H52" s="172">
        <f>(H33)-(J17+G46+G47)</f>
        <v>17670.565591397852</v>
      </c>
      <c r="I52" s="172"/>
      <c r="J52" s="298">
        <f>(H52*J16)-D12</f>
        <v>2490.5923875821436</v>
      </c>
      <c r="K52" s="290"/>
      <c r="L52" s="172">
        <f>IF(J52&lt;=0,G52,G52-J52)</f>
        <v>1153.9676124178563</v>
      </c>
      <c r="M52" s="172"/>
      <c r="N52" s="299"/>
    </row>
    <row r="53" spans="1:36" ht="15.75">
      <c r="A53" s="123"/>
      <c r="B53" s="123"/>
      <c r="C53" s="397" t="s">
        <v>50</v>
      </c>
      <c r="D53" s="397"/>
      <c r="E53" s="397"/>
      <c r="F53" s="397"/>
      <c r="G53" s="48">
        <v>247.41</v>
      </c>
      <c r="H53" s="269"/>
      <c r="I53" s="290"/>
      <c r="J53" s="269">
        <f>G53</f>
        <v>247.41</v>
      </c>
      <c r="K53" s="290"/>
      <c r="L53" s="172">
        <f>G53-J53</f>
        <v>0</v>
      </c>
      <c r="M53" s="172"/>
      <c r="N53" s="301"/>
    </row>
    <row r="54" spans="1:36" ht="18.75">
      <c r="A54" s="119" t="s">
        <v>33</v>
      </c>
      <c r="B54" s="119"/>
      <c r="C54" s="120"/>
      <c r="D54" s="120"/>
      <c r="E54" s="120"/>
      <c r="F54" s="120"/>
      <c r="G54" s="48"/>
      <c r="H54" s="172"/>
      <c r="I54" s="172"/>
      <c r="J54" s="172"/>
      <c r="K54" s="172"/>
      <c r="L54" s="179">
        <f>SUM(L52+L53)</f>
        <v>1153.9676124178563</v>
      </c>
      <c r="M54" s="179"/>
      <c r="N54" s="5">
        <v>3</v>
      </c>
    </row>
    <row r="55" spans="1:36" ht="18.75" customHeight="1">
      <c r="A55" s="107" t="s">
        <v>93</v>
      </c>
      <c r="B55" s="107"/>
      <c r="C55" s="107"/>
      <c r="D55" s="107"/>
      <c r="E55" s="107"/>
      <c r="F55" s="107"/>
      <c r="G55" s="107"/>
      <c r="H55" s="107"/>
      <c r="I55" s="107"/>
      <c r="J55" s="107"/>
      <c r="K55" s="107"/>
      <c r="L55" s="107"/>
      <c r="M55" s="107"/>
      <c r="N55" s="39"/>
    </row>
    <row r="56" spans="1:36" ht="14.45" customHeight="1">
      <c r="A56" s="123" t="s">
        <v>94</v>
      </c>
      <c r="B56" s="123"/>
      <c r="C56" s="236" t="s">
        <v>52</v>
      </c>
      <c r="D56" s="236"/>
      <c r="E56" s="236"/>
      <c r="F56" s="236"/>
      <c r="G56" s="126">
        <f>L40+L48-L54</f>
        <v>8210.9334628509641</v>
      </c>
      <c r="H56" s="126"/>
      <c r="I56" s="126"/>
      <c r="J56" s="126"/>
      <c r="K56" s="126"/>
      <c r="L56" s="126"/>
      <c r="M56" s="126"/>
      <c r="N56" s="299"/>
    </row>
    <row r="57" spans="1:36" ht="14.45" customHeight="1">
      <c r="A57" s="123"/>
      <c r="B57" s="123"/>
      <c r="C57" s="236"/>
      <c r="D57" s="236"/>
      <c r="E57" s="236"/>
      <c r="F57" s="236"/>
      <c r="G57" s="126"/>
      <c r="H57" s="126"/>
      <c r="I57" s="126"/>
      <c r="J57" s="126"/>
      <c r="K57" s="126"/>
      <c r="L57" s="126"/>
      <c r="M57" s="126"/>
      <c r="N57" s="301"/>
    </row>
    <row r="58" spans="1:36">
      <c r="P58" s="4"/>
    </row>
    <row r="59" spans="1:36" ht="144.75" customHeight="1">
      <c r="A59" s="365" t="s">
        <v>177</v>
      </c>
      <c r="B59" s="365"/>
      <c r="C59" s="365"/>
      <c r="D59" s="365"/>
      <c r="E59" s="365"/>
      <c r="F59" s="365"/>
      <c r="G59" s="365"/>
      <c r="H59" s="365"/>
      <c r="I59" s="365"/>
      <c r="J59" s="365"/>
      <c r="K59" s="365"/>
      <c r="L59" s="365"/>
      <c r="M59" s="365"/>
      <c r="N59" s="365"/>
      <c r="O59" s="89"/>
      <c r="P59" s="89"/>
      <c r="Q59" s="89"/>
      <c r="R59" s="89"/>
      <c r="S59" s="89"/>
    </row>
    <row r="60" spans="1:36" ht="19.5" customHeight="1">
      <c r="A60" s="101"/>
      <c r="B60" s="101"/>
      <c r="C60" s="101"/>
      <c r="D60" s="101"/>
      <c r="E60" s="101"/>
      <c r="F60" s="101"/>
      <c r="G60" s="101"/>
      <c r="H60" s="101"/>
      <c r="I60" s="101"/>
      <c r="J60" s="101"/>
      <c r="K60" s="101"/>
      <c r="L60" s="101"/>
      <c r="M60" s="101"/>
      <c r="N60" s="101"/>
      <c r="O60" s="87"/>
      <c r="P60" s="87"/>
      <c r="Q60" s="87"/>
      <c r="R60" s="87"/>
      <c r="S60" s="87"/>
    </row>
    <row r="61" spans="1:36" ht="47.25" customHeight="1">
      <c r="A61" s="378" t="s">
        <v>178</v>
      </c>
      <c r="B61" s="379"/>
      <c r="C61" s="379"/>
      <c r="D61" s="379"/>
      <c r="E61" s="379"/>
      <c r="F61" s="380"/>
      <c r="G61" s="378" t="s">
        <v>179</v>
      </c>
      <c r="H61" s="379"/>
      <c r="I61" s="379"/>
      <c r="J61" s="379"/>
      <c r="K61" s="379"/>
      <c r="L61" s="379"/>
      <c r="M61" s="379"/>
      <c r="N61" s="380"/>
      <c r="O61" s="90"/>
      <c r="P61" s="90"/>
      <c r="Q61" s="90"/>
      <c r="R61" s="90"/>
      <c r="S61" s="90"/>
    </row>
    <row r="62" spans="1:36" ht="44.25" customHeight="1">
      <c r="A62" s="381" t="s">
        <v>180</v>
      </c>
      <c r="B62" s="382"/>
      <c r="C62" s="383"/>
      <c r="D62" s="384"/>
      <c r="E62" s="384"/>
      <c r="F62" s="385"/>
      <c r="G62" s="381" t="s">
        <v>180</v>
      </c>
      <c r="H62" s="382"/>
      <c r="I62" s="383"/>
      <c r="J62" s="384"/>
      <c r="K62" s="384"/>
      <c r="L62" s="384"/>
      <c r="M62" s="384"/>
      <c r="N62" s="385"/>
      <c r="O62" s="91"/>
      <c r="P62" s="91"/>
      <c r="Q62" s="91"/>
      <c r="R62" s="91"/>
      <c r="S62" s="91"/>
      <c r="X62" s="103"/>
      <c r="Y62" s="103"/>
      <c r="Z62" s="103"/>
      <c r="AA62" s="103"/>
      <c r="AB62" s="103"/>
      <c r="AC62" s="103"/>
      <c r="AD62" s="103"/>
      <c r="AE62" s="103"/>
      <c r="AF62" s="103"/>
      <c r="AG62" s="103"/>
      <c r="AH62" s="103"/>
      <c r="AI62" s="103"/>
      <c r="AJ62" s="103"/>
    </row>
    <row r="63" spans="1:36" ht="44.25" customHeight="1">
      <c r="A63" s="381" t="s">
        <v>181</v>
      </c>
      <c r="B63" s="382"/>
      <c r="C63" s="383"/>
      <c r="D63" s="384"/>
      <c r="E63" s="384"/>
      <c r="F63" s="385"/>
      <c r="G63" s="381" t="s">
        <v>181</v>
      </c>
      <c r="H63" s="382"/>
      <c r="I63" s="383"/>
      <c r="J63" s="384"/>
      <c r="K63" s="384"/>
      <c r="L63" s="384"/>
      <c r="M63" s="384"/>
      <c r="N63" s="385"/>
      <c r="O63" s="91"/>
      <c r="P63" s="91"/>
      <c r="Q63" s="91"/>
      <c r="R63" s="91"/>
      <c r="S63" s="91"/>
    </row>
    <row r="64" spans="1:36" ht="110.25" customHeight="1">
      <c r="A64" s="381" t="s">
        <v>182</v>
      </c>
      <c r="B64" s="382"/>
      <c r="C64" s="383"/>
      <c r="D64" s="384"/>
      <c r="E64" s="384"/>
      <c r="F64" s="385"/>
      <c r="G64" s="381" t="s">
        <v>182</v>
      </c>
      <c r="H64" s="382"/>
      <c r="I64" s="383"/>
      <c r="J64" s="384"/>
      <c r="K64" s="384"/>
      <c r="L64" s="384"/>
      <c r="M64" s="384"/>
      <c r="N64" s="385"/>
      <c r="O64" s="91"/>
      <c r="P64" s="91"/>
      <c r="Q64" s="91"/>
      <c r="R64" s="91"/>
      <c r="S64" s="91"/>
    </row>
    <row r="65" spans="1:13" ht="30">
      <c r="A65" s="32"/>
      <c r="B65" s="32"/>
      <c r="C65" s="32"/>
      <c r="D65" s="32"/>
      <c r="E65" s="32"/>
      <c r="F65" s="32"/>
      <c r="G65" s="32"/>
      <c r="H65" s="244"/>
      <c r="I65" s="244"/>
      <c r="J65" s="244"/>
      <c r="K65" s="88"/>
      <c r="L65" s="81"/>
    </row>
    <row r="66" spans="1:13">
      <c r="A66" s="32"/>
      <c r="B66" s="32"/>
      <c r="C66" s="32"/>
      <c r="D66" s="32"/>
      <c r="E66" s="32"/>
      <c r="F66" s="32"/>
      <c r="G66" s="32"/>
      <c r="H66" s="32"/>
      <c r="I66" s="32"/>
      <c r="J66" s="32"/>
      <c r="K66" s="32"/>
    </row>
    <row r="67" spans="1:13">
      <c r="A67" s="32"/>
      <c r="B67" s="32"/>
      <c r="C67" s="32"/>
      <c r="D67" s="32"/>
      <c r="E67" s="32"/>
      <c r="F67" s="32"/>
      <c r="G67" s="32"/>
      <c r="H67" s="32"/>
      <c r="I67" s="32"/>
      <c r="J67" s="32"/>
      <c r="K67" s="32"/>
    </row>
    <row r="68" spans="1:13">
      <c r="A68" s="32"/>
      <c r="B68" s="32"/>
      <c r="C68" s="32"/>
      <c r="D68" s="32"/>
      <c r="E68" s="32"/>
      <c r="F68" s="32"/>
      <c r="G68" s="32"/>
      <c r="H68" s="32"/>
      <c r="I68" s="32"/>
      <c r="J68" s="32"/>
      <c r="K68" s="32"/>
    </row>
    <row r="69" spans="1:13" ht="27.75" customHeight="1">
      <c r="A69" s="32"/>
      <c r="B69" s="32"/>
      <c r="C69" s="32"/>
      <c r="D69" s="32"/>
      <c r="E69" s="32"/>
      <c r="F69" s="421"/>
      <c r="G69" s="421"/>
      <c r="H69" s="421"/>
      <c r="I69" s="421"/>
      <c r="J69" s="421"/>
      <c r="K69" s="421"/>
    </row>
    <row r="70" spans="1:13">
      <c r="A70" s="32"/>
      <c r="B70" s="32"/>
      <c r="C70" s="32"/>
      <c r="D70" s="32"/>
      <c r="E70" s="32"/>
      <c r="F70" s="244"/>
      <c r="G70" s="244"/>
      <c r="H70" s="244"/>
      <c r="I70" s="244"/>
      <c r="J70" s="244"/>
      <c r="K70" s="88"/>
    </row>
    <row r="71" spans="1:13">
      <c r="A71" s="32"/>
      <c r="B71" s="32"/>
      <c r="C71" s="32"/>
      <c r="D71" s="32"/>
      <c r="E71" s="32"/>
      <c r="F71" s="244"/>
      <c r="G71" s="244"/>
      <c r="H71" s="244"/>
      <c r="I71" s="244"/>
      <c r="J71" s="244"/>
      <c r="K71" s="88"/>
    </row>
    <row r="72" spans="1:13" ht="37.5">
      <c r="A72" s="32"/>
      <c r="B72" s="32"/>
      <c r="C72" s="32"/>
      <c r="D72" s="32"/>
      <c r="E72" s="32"/>
      <c r="F72" s="244"/>
      <c r="G72" s="244"/>
      <c r="H72" s="244"/>
      <c r="I72" s="244"/>
      <c r="J72" s="244"/>
      <c r="K72" s="88"/>
      <c r="L72" s="398"/>
      <c r="M72" s="398"/>
    </row>
    <row r="73" spans="1:13">
      <c r="A73" s="32"/>
      <c r="B73" s="32"/>
      <c r="C73" s="32"/>
      <c r="D73" s="32"/>
      <c r="E73" s="32"/>
      <c r="F73" s="32"/>
      <c r="G73" s="32"/>
      <c r="H73" s="32"/>
      <c r="I73" s="32"/>
      <c r="J73" s="32"/>
      <c r="K73" s="32"/>
    </row>
    <row r="74" spans="1:13">
      <c r="A74" s="32"/>
      <c r="B74" s="32"/>
      <c r="C74" s="32"/>
      <c r="D74" s="32"/>
      <c r="E74" s="32"/>
      <c r="F74" s="32"/>
      <c r="G74" s="32"/>
      <c r="H74" s="32"/>
      <c r="I74" s="32"/>
      <c r="J74" s="32"/>
      <c r="K74" s="32"/>
    </row>
    <row r="75" spans="1:13" ht="70.5" customHeight="1">
      <c r="A75" s="32"/>
      <c r="B75" s="32"/>
      <c r="C75" s="32"/>
      <c r="D75" s="32"/>
      <c r="E75" s="32"/>
      <c r="F75" s="32"/>
      <c r="G75" s="32"/>
      <c r="H75" s="376"/>
      <c r="I75" s="376"/>
      <c r="J75" s="376"/>
      <c r="K75" s="376"/>
    </row>
  </sheetData>
  <mergeCells count="196">
    <mergeCell ref="F69:K69"/>
    <mergeCell ref="F70:J70"/>
    <mergeCell ref="F71:J71"/>
    <mergeCell ref="F72:J72"/>
    <mergeCell ref="L72:M72"/>
    <mergeCell ref="H75:K75"/>
    <mergeCell ref="P1:Q1"/>
    <mergeCell ref="A2:N2"/>
    <mergeCell ref="A1:N1"/>
    <mergeCell ref="A4:M4"/>
    <mergeCell ref="O4:S4"/>
    <mergeCell ref="A5:M5"/>
    <mergeCell ref="A6:C6"/>
    <mergeCell ref="D6:F6"/>
    <mergeCell ref="G6:I6"/>
    <mergeCell ref="J6:M6"/>
    <mergeCell ref="N6:N18"/>
    <mergeCell ref="A7:C7"/>
    <mergeCell ref="A9:C9"/>
    <mergeCell ref="D9:F9"/>
    <mergeCell ref="G9:I9"/>
    <mergeCell ref="J9:M9"/>
    <mergeCell ref="A10:C10"/>
    <mergeCell ref="D10:F10"/>
    <mergeCell ref="G10:I10"/>
    <mergeCell ref="J10:M10"/>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8:C18"/>
    <mergeCell ref="D18:M18"/>
    <mergeCell ref="A19:M19"/>
    <mergeCell ref="A20:B22"/>
    <mergeCell ref="C20:F22"/>
    <mergeCell ref="G20:G22"/>
    <mergeCell ref="H20:K22"/>
    <mergeCell ref="L20:M22"/>
    <mergeCell ref="A15:C15"/>
    <mergeCell ref="D15:F15"/>
    <mergeCell ref="G15:I15"/>
    <mergeCell ref="J15:M15"/>
    <mergeCell ref="A16:C16"/>
    <mergeCell ref="D16:F16"/>
    <mergeCell ref="G16:I16"/>
    <mergeCell ref="J16:M16"/>
    <mergeCell ref="A17:I17"/>
    <mergeCell ref="J17:M17"/>
    <mergeCell ref="A23:B39"/>
    <mergeCell ref="C23:F23"/>
    <mergeCell ref="H23:K23"/>
    <mergeCell ref="L23:M23"/>
    <mergeCell ref="N23:N39"/>
    <mergeCell ref="C24:F24"/>
    <mergeCell ref="H24:K24"/>
    <mergeCell ref="L24:M24"/>
    <mergeCell ref="C25:F25"/>
    <mergeCell ref="H25:K25"/>
    <mergeCell ref="L25:M25"/>
    <mergeCell ref="C26:F26"/>
    <mergeCell ref="H26:K26"/>
    <mergeCell ref="L26:M26"/>
    <mergeCell ref="C27:F27"/>
    <mergeCell ref="H27:K27"/>
    <mergeCell ref="L27:M27"/>
    <mergeCell ref="C34:F34"/>
    <mergeCell ref="H34:K34"/>
    <mergeCell ref="L34:M34"/>
    <mergeCell ref="C35:F35"/>
    <mergeCell ref="H35:K35"/>
    <mergeCell ref="L35:M35"/>
    <mergeCell ref="C32:F32"/>
    <mergeCell ref="N20:N22"/>
    <mergeCell ref="C30:F30"/>
    <mergeCell ref="H30:K30"/>
    <mergeCell ref="L30:M30"/>
    <mergeCell ref="C31:F31"/>
    <mergeCell ref="H31:K31"/>
    <mergeCell ref="L31:M31"/>
    <mergeCell ref="C28:F28"/>
    <mergeCell ref="H28:K28"/>
    <mergeCell ref="L28:M28"/>
    <mergeCell ref="C29:F29"/>
    <mergeCell ref="H29:K29"/>
    <mergeCell ref="L29:M29"/>
    <mergeCell ref="H32:K32"/>
    <mergeCell ref="L32:M32"/>
    <mergeCell ref="C33:F33"/>
    <mergeCell ref="H33:K33"/>
    <mergeCell ref="L33:M33"/>
    <mergeCell ref="C38:F38"/>
    <mergeCell ref="H38:K38"/>
    <mergeCell ref="L38:M38"/>
    <mergeCell ref="C39:F39"/>
    <mergeCell ref="H39:K39"/>
    <mergeCell ref="L39:M39"/>
    <mergeCell ref="C36:F36"/>
    <mergeCell ref="H36:K36"/>
    <mergeCell ref="L36:M36"/>
    <mergeCell ref="C37:F37"/>
    <mergeCell ref="H37:K37"/>
    <mergeCell ref="L37:M37"/>
    <mergeCell ref="A40:B40"/>
    <mergeCell ref="C40:F40"/>
    <mergeCell ref="H40:K40"/>
    <mergeCell ref="L40:M40"/>
    <mergeCell ref="A41:M41"/>
    <mergeCell ref="A42:B42"/>
    <mergeCell ref="C42:F42"/>
    <mergeCell ref="H42:K42"/>
    <mergeCell ref="L42:M42"/>
    <mergeCell ref="A43:B47"/>
    <mergeCell ref="C43:F43"/>
    <mergeCell ref="H43:K43"/>
    <mergeCell ref="L43:M43"/>
    <mergeCell ref="N43:N45"/>
    <mergeCell ref="C44:F44"/>
    <mergeCell ref="H44:K44"/>
    <mergeCell ref="L44:M44"/>
    <mergeCell ref="C45:F45"/>
    <mergeCell ref="H45:K45"/>
    <mergeCell ref="C47:F47"/>
    <mergeCell ref="H47:K47"/>
    <mergeCell ref="L47:M47"/>
    <mergeCell ref="L45:M45"/>
    <mergeCell ref="C46:F46"/>
    <mergeCell ref="H46:K46"/>
    <mergeCell ref="L46:M46"/>
    <mergeCell ref="A48:B48"/>
    <mergeCell ref="C48:F48"/>
    <mergeCell ref="H48:K48"/>
    <mergeCell ref="L48:M48"/>
    <mergeCell ref="A49:M49"/>
    <mergeCell ref="A50:B53"/>
    <mergeCell ref="C50:F51"/>
    <mergeCell ref="G50:G51"/>
    <mergeCell ref="H50:I51"/>
    <mergeCell ref="J50:K51"/>
    <mergeCell ref="N50:N51"/>
    <mergeCell ref="C52:F52"/>
    <mergeCell ref="H52:I52"/>
    <mergeCell ref="J52:K52"/>
    <mergeCell ref="L52:M52"/>
    <mergeCell ref="N52:N53"/>
    <mergeCell ref="C53:F53"/>
    <mergeCell ref="H53:I53"/>
    <mergeCell ref="J53:K53"/>
    <mergeCell ref="L53:M53"/>
    <mergeCell ref="A54:B54"/>
    <mergeCell ref="C54:F54"/>
    <mergeCell ref="H54:K54"/>
    <mergeCell ref="L54:M54"/>
    <mergeCell ref="A56:B57"/>
    <mergeCell ref="C56:F57"/>
    <mergeCell ref="G56:M57"/>
    <mergeCell ref="L50:M51"/>
    <mergeCell ref="A55:M55"/>
    <mergeCell ref="X62:AD62"/>
    <mergeCell ref="AE62:AJ62"/>
    <mergeCell ref="H65:J65"/>
    <mergeCell ref="N56:N57"/>
    <mergeCell ref="A59:N59"/>
    <mergeCell ref="A60:N60"/>
    <mergeCell ref="A61:F61"/>
    <mergeCell ref="G61:N61"/>
    <mergeCell ref="A62:B62"/>
    <mergeCell ref="C62:F62"/>
    <mergeCell ref="G62:H62"/>
    <mergeCell ref="I62:N62"/>
    <mergeCell ref="A63:B63"/>
    <mergeCell ref="C63:F63"/>
    <mergeCell ref="G63:H63"/>
    <mergeCell ref="I63:N63"/>
    <mergeCell ref="A64:B64"/>
    <mergeCell ref="C64:F64"/>
    <mergeCell ref="G64:H64"/>
    <mergeCell ref="I64:N64"/>
  </mergeCells>
  <hyperlinks>
    <hyperlink ref="P1:Q1" location="İÇİNDEKİLER!A1" display="İÇİNDEKİLER" xr:uid="{00000000-0004-0000-1700-000000000000}"/>
  </hyperlinks>
  <pageMargins left="0.70866141732283472" right="0.70866141732283472" top="0.74803149606299213" bottom="0.74803149606299213" header="0.31496062992125984" footer="0.31496062992125984"/>
  <pageSetup paperSize="9" scale="49" orientation="portrait" horizontalDpi="4294967294" verticalDpi="4294967294" r:id="rId1"/>
  <rowBreaks count="1" manualBreakCount="1">
    <brk id="64" max="16383" man="1"/>
  </rowBreaks>
  <colBreaks count="1" manualBreakCount="1">
    <brk id="14"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J75"/>
  <sheetViews>
    <sheetView zoomScaleNormal="100" zoomScaleSheetLayoutView="100" workbookViewId="0">
      <selection sqref="A1:N1"/>
    </sheetView>
  </sheetViews>
  <sheetFormatPr defaultColWidth="9.140625" defaultRowHeight="15"/>
  <cols>
    <col min="1" max="1" width="12.140625" customWidth="1"/>
    <col min="2" max="2" width="11" customWidth="1"/>
    <col min="3" max="3" width="12.42578125" customWidth="1"/>
    <col min="4" max="4" width="11.7109375" customWidth="1"/>
    <col min="5" max="5" width="11.85546875" customWidth="1"/>
    <col min="6" max="6" width="13.7109375" customWidth="1"/>
    <col min="7" max="7" width="17.28515625" customWidth="1"/>
    <col min="8" max="8" width="11.140625" customWidth="1"/>
    <col min="9" max="9" width="12.7109375" customWidth="1"/>
    <col min="10" max="10" width="11" customWidth="1"/>
    <col min="11" max="11" width="11.28515625" customWidth="1"/>
    <col min="12" max="12" width="15.28515625" customWidth="1"/>
    <col min="13" max="13" width="13.140625" customWidth="1"/>
    <col min="14" max="14" width="6.7109375" customWidth="1"/>
  </cols>
  <sheetData>
    <row r="1" spans="1:27" ht="36.950000000000003" customHeight="1" thickBot="1">
      <c r="A1" s="418" t="s">
        <v>107</v>
      </c>
      <c r="B1" s="419"/>
      <c r="C1" s="419"/>
      <c r="D1" s="419"/>
      <c r="E1" s="419"/>
      <c r="F1" s="419"/>
      <c r="G1" s="419"/>
      <c r="H1" s="419"/>
      <c r="I1" s="419"/>
      <c r="J1" s="419"/>
      <c r="K1" s="419"/>
      <c r="L1" s="419"/>
      <c r="M1" s="419"/>
      <c r="N1" s="420"/>
      <c r="O1" s="55"/>
      <c r="P1" s="136" t="s">
        <v>166</v>
      </c>
      <c r="Q1" s="136"/>
    </row>
    <row r="2" spans="1:27" ht="18.75">
      <c r="A2" s="63"/>
      <c r="B2" s="63"/>
      <c r="C2" s="63"/>
      <c r="D2" s="63"/>
      <c r="E2" s="63"/>
      <c r="F2" s="63"/>
      <c r="G2" s="63"/>
      <c r="H2" s="63"/>
      <c r="I2" s="63"/>
      <c r="J2" s="63"/>
      <c r="K2" s="63"/>
      <c r="L2" s="63"/>
      <c r="M2" s="63"/>
      <c r="N2" s="63"/>
      <c r="O2" s="55"/>
      <c r="P2" s="55"/>
      <c r="Q2" s="55"/>
    </row>
    <row r="3" spans="1:27" ht="28.5" customHeight="1">
      <c r="A3" s="160" t="s">
        <v>0</v>
      </c>
      <c r="B3" s="160"/>
      <c r="C3" s="160"/>
      <c r="D3" s="160"/>
      <c r="E3" s="160"/>
      <c r="F3" s="160"/>
      <c r="G3" s="160"/>
      <c r="H3" s="160"/>
      <c r="I3" s="160"/>
      <c r="J3" s="160"/>
      <c r="K3" s="160"/>
      <c r="L3" s="160"/>
      <c r="M3" s="160"/>
      <c r="N3" s="1"/>
      <c r="O3" s="170"/>
      <c r="P3" s="170"/>
      <c r="Q3" s="170"/>
    </row>
    <row r="4" spans="1:27" ht="18.75">
      <c r="A4" s="160" t="s">
        <v>1</v>
      </c>
      <c r="B4" s="160"/>
      <c r="C4" s="160"/>
      <c r="D4" s="160"/>
      <c r="E4" s="160"/>
      <c r="F4" s="160"/>
      <c r="G4" s="160"/>
      <c r="H4" s="160"/>
      <c r="I4" s="160"/>
      <c r="J4" s="160"/>
      <c r="K4" s="160"/>
      <c r="L4" s="160"/>
      <c r="M4" s="160"/>
      <c r="N4" s="1"/>
    </row>
    <row r="5" spans="1:27" ht="15.75">
      <c r="A5" s="127" t="s">
        <v>2</v>
      </c>
      <c r="B5" s="127"/>
      <c r="C5" s="127"/>
      <c r="D5" s="120"/>
      <c r="E5" s="120"/>
      <c r="F5" s="120"/>
      <c r="G5" s="117" t="s">
        <v>3</v>
      </c>
      <c r="H5" s="117"/>
      <c r="I5" s="117"/>
      <c r="J5" s="120"/>
      <c r="K5" s="120"/>
      <c r="L5" s="120"/>
      <c r="M5" s="120"/>
      <c r="N5" s="299"/>
    </row>
    <row r="6" spans="1:27" ht="15.75">
      <c r="A6" s="117" t="s">
        <v>4</v>
      </c>
      <c r="B6" s="117"/>
      <c r="C6" s="117"/>
      <c r="D6" s="120"/>
      <c r="E6" s="120"/>
      <c r="F6" s="120"/>
      <c r="G6" s="117" t="s">
        <v>3</v>
      </c>
      <c r="H6" s="117"/>
      <c r="I6" s="117"/>
      <c r="J6" s="120"/>
      <c r="K6" s="120"/>
      <c r="L6" s="120"/>
      <c r="M6" s="120"/>
      <c r="N6" s="300"/>
    </row>
    <row r="7" spans="1:27" ht="15.75">
      <c r="A7" s="117" t="s">
        <v>5</v>
      </c>
      <c r="B7" s="117"/>
      <c r="C7" s="117"/>
      <c r="D7" s="120"/>
      <c r="E7" s="120"/>
      <c r="F7" s="120"/>
      <c r="G7" s="117" t="s">
        <v>9</v>
      </c>
      <c r="H7" s="117"/>
      <c r="I7" s="117"/>
      <c r="J7" s="120"/>
      <c r="K7" s="120"/>
      <c r="L7" s="120"/>
      <c r="M7" s="120"/>
      <c r="N7" s="300"/>
    </row>
    <row r="8" spans="1:27" ht="15.75">
      <c r="A8" s="117" t="s">
        <v>6</v>
      </c>
      <c r="B8" s="117"/>
      <c r="C8" s="117"/>
      <c r="D8" s="120"/>
      <c r="E8" s="120"/>
      <c r="F8" s="120"/>
      <c r="G8" s="117" t="s">
        <v>10</v>
      </c>
      <c r="H8" s="117"/>
      <c r="I8" s="117"/>
      <c r="J8" s="120"/>
      <c r="K8" s="120"/>
      <c r="L8" s="120"/>
      <c r="M8" s="120"/>
      <c r="N8" s="300"/>
    </row>
    <row r="9" spans="1:27" ht="15.75">
      <c r="A9" s="117" t="s">
        <v>7</v>
      </c>
      <c r="B9" s="117"/>
      <c r="C9" s="117"/>
      <c r="D9" s="120"/>
      <c r="E9" s="120"/>
      <c r="F9" s="120"/>
      <c r="G9" s="117" t="s">
        <v>11</v>
      </c>
      <c r="H9" s="117"/>
      <c r="I9" s="117"/>
      <c r="J9" s="135">
        <v>45078</v>
      </c>
      <c r="K9" s="120"/>
      <c r="L9" s="120"/>
      <c r="M9" s="120"/>
      <c r="N9" s="300"/>
    </row>
    <row r="10" spans="1:27" ht="15.75">
      <c r="A10" s="117" t="s">
        <v>12</v>
      </c>
      <c r="B10" s="117"/>
      <c r="C10" s="117"/>
      <c r="D10" s="134">
        <v>45114</v>
      </c>
      <c r="E10" s="120"/>
      <c r="F10" s="120"/>
      <c r="G10" s="117" t="s">
        <v>13</v>
      </c>
      <c r="H10" s="117"/>
      <c r="I10" s="117"/>
      <c r="J10" s="120"/>
      <c r="K10" s="120"/>
      <c r="L10" s="120"/>
      <c r="M10" s="120"/>
      <c r="N10" s="300"/>
    </row>
    <row r="11" spans="1:27" ht="15.75">
      <c r="A11" s="117" t="s">
        <v>14</v>
      </c>
      <c r="B11" s="117"/>
      <c r="C11" s="117"/>
      <c r="D11" s="172">
        <v>1276.0250000000001</v>
      </c>
      <c r="E11" s="172"/>
      <c r="F11" s="172"/>
      <c r="G11" s="117" t="s">
        <v>40</v>
      </c>
      <c r="H11" s="117"/>
      <c r="I11" s="117"/>
      <c r="J11" s="120">
        <f>G51+D11</f>
        <v>4890.0349999999999</v>
      </c>
      <c r="K11" s="120"/>
      <c r="L11" s="120"/>
      <c r="M11" s="120"/>
      <c r="N11" s="300"/>
      <c r="R11" s="6"/>
      <c r="S11" s="6"/>
      <c r="T11" s="6"/>
      <c r="U11" s="6"/>
      <c r="V11" s="6"/>
      <c r="W11" s="6"/>
      <c r="X11" s="6"/>
      <c r="Y11" s="6"/>
      <c r="Z11" s="6"/>
      <c r="AA11" s="6"/>
    </row>
    <row r="12" spans="1:27" ht="18" customHeight="1">
      <c r="A12" s="117" t="s">
        <v>41</v>
      </c>
      <c r="B12" s="117"/>
      <c r="C12" s="117"/>
      <c r="D12" s="120">
        <v>30</v>
      </c>
      <c r="E12" s="120"/>
      <c r="F12" s="120"/>
      <c r="G12" s="117" t="s">
        <v>42</v>
      </c>
      <c r="H12" s="117"/>
      <c r="I12" s="117"/>
      <c r="J12" s="120">
        <v>30</v>
      </c>
      <c r="K12" s="120"/>
      <c r="L12" s="120"/>
      <c r="M12" s="120"/>
      <c r="N12" s="300"/>
      <c r="P12" s="4"/>
      <c r="R12" s="6"/>
      <c r="S12" s="413"/>
      <c r="T12" s="413"/>
      <c r="U12" s="414"/>
      <c r="V12" s="414"/>
      <c r="W12" s="414"/>
      <c r="X12" s="414"/>
      <c r="Y12" s="414"/>
      <c r="Z12" s="414"/>
      <c r="AA12" s="414"/>
    </row>
    <row r="13" spans="1:27" ht="15" customHeight="1">
      <c r="A13" s="117" t="s">
        <v>43</v>
      </c>
      <c r="B13" s="117"/>
      <c r="C13" s="117"/>
      <c r="D13" s="120">
        <v>23</v>
      </c>
      <c r="E13" s="120"/>
      <c r="F13" s="120"/>
      <c r="G13" s="117" t="s">
        <v>43</v>
      </c>
      <c r="H13" s="117"/>
      <c r="I13" s="117"/>
      <c r="J13" s="120">
        <f>D13</f>
        <v>23</v>
      </c>
      <c r="K13" s="120"/>
      <c r="L13" s="120"/>
      <c r="M13" s="120"/>
      <c r="N13" s="300"/>
      <c r="R13" s="6"/>
      <c r="S13" s="6"/>
      <c r="T13" s="406"/>
      <c r="U13" s="406"/>
      <c r="V13" s="407"/>
      <c r="W13" s="407"/>
      <c r="X13" s="407"/>
      <c r="Y13" s="407"/>
      <c r="Z13" s="24"/>
      <c r="AA13" s="25"/>
    </row>
    <row r="14" spans="1:27" ht="15" customHeight="1">
      <c r="A14" s="229" t="s">
        <v>72</v>
      </c>
      <c r="B14" s="230"/>
      <c r="C14" s="231"/>
      <c r="D14" s="266">
        <f>D12-D13</f>
        <v>7</v>
      </c>
      <c r="E14" s="267"/>
      <c r="F14" s="268"/>
      <c r="G14" s="229" t="s">
        <v>72</v>
      </c>
      <c r="H14" s="230"/>
      <c r="I14" s="231"/>
      <c r="J14" s="266">
        <f>J12-J13</f>
        <v>7</v>
      </c>
      <c r="K14" s="267"/>
      <c r="L14" s="267"/>
      <c r="M14" s="268"/>
      <c r="N14" s="300"/>
      <c r="R14" s="6"/>
      <c r="S14" s="6"/>
      <c r="T14" s="24"/>
      <c r="U14" s="24"/>
      <c r="V14" s="31"/>
      <c r="W14" s="31"/>
      <c r="X14" s="31"/>
      <c r="Y14" s="31"/>
      <c r="Z14" s="24"/>
      <c r="AA14" s="25"/>
    </row>
    <row r="15" spans="1:27" ht="15.75">
      <c r="A15" s="117" t="s">
        <v>58</v>
      </c>
      <c r="B15" s="117"/>
      <c r="C15" s="117"/>
      <c r="D15" s="120">
        <v>18111.240000000002</v>
      </c>
      <c r="E15" s="120"/>
      <c r="F15" s="120"/>
      <c r="G15" s="117" t="s">
        <v>57</v>
      </c>
      <c r="H15" s="117"/>
      <c r="I15" s="117"/>
      <c r="J15" s="131">
        <v>0.27</v>
      </c>
      <c r="K15" s="131"/>
      <c r="L15" s="131"/>
      <c r="M15" s="131"/>
      <c r="N15" s="300"/>
      <c r="R15" s="6"/>
      <c r="S15" s="6"/>
      <c r="T15" s="406"/>
      <c r="U15" s="406"/>
      <c r="V15" s="407"/>
      <c r="W15" s="407"/>
      <c r="X15" s="407"/>
      <c r="Y15" s="407"/>
      <c r="Z15" s="24"/>
      <c r="AA15" s="25"/>
    </row>
    <row r="16" spans="1:27" ht="15.75">
      <c r="A16" s="229" t="s">
        <v>174</v>
      </c>
      <c r="B16" s="230"/>
      <c r="C16" s="230"/>
      <c r="D16" s="230"/>
      <c r="E16" s="230"/>
      <c r="F16" s="230"/>
      <c r="G16" s="230"/>
      <c r="H16" s="230"/>
      <c r="I16" s="231"/>
      <c r="J16" s="269">
        <v>133.43</v>
      </c>
      <c r="K16" s="298"/>
      <c r="L16" s="298"/>
      <c r="M16" s="290"/>
      <c r="N16" s="300"/>
      <c r="R16" s="6"/>
      <c r="S16" s="6"/>
      <c r="T16" s="24"/>
      <c r="U16" s="24"/>
      <c r="V16" s="31"/>
      <c r="W16" s="31"/>
      <c r="X16" s="31"/>
      <c r="Y16" s="31"/>
      <c r="Z16" s="24"/>
      <c r="AA16" s="25"/>
    </row>
    <row r="17" spans="1:27" ht="29.25" customHeight="1">
      <c r="A17" s="132" t="s">
        <v>8</v>
      </c>
      <c r="B17" s="132"/>
      <c r="C17" s="132"/>
      <c r="D17" s="133"/>
      <c r="E17" s="133"/>
      <c r="F17" s="133"/>
      <c r="G17" s="133"/>
      <c r="H17" s="133"/>
      <c r="I17" s="133"/>
      <c r="J17" s="133"/>
      <c r="K17" s="133"/>
      <c r="L17" s="133"/>
      <c r="M17" s="133"/>
      <c r="N17" s="301"/>
      <c r="R17" s="6"/>
      <c r="S17" s="6"/>
      <c r="T17" s="406"/>
      <c r="U17" s="406"/>
      <c r="V17" s="407"/>
      <c r="W17" s="407"/>
      <c r="X17" s="407"/>
      <c r="Y17" s="407"/>
      <c r="Z17" s="24"/>
      <c r="AA17" s="25"/>
    </row>
    <row r="18" spans="1:27" ht="15.75" customHeight="1">
      <c r="A18" s="107" t="s">
        <v>15</v>
      </c>
      <c r="B18" s="107"/>
      <c r="C18" s="107"/>
      <c r="D18" s="107"/>
      <c r="E18" s="107"/>
      <c r="F18" s="107"/>
      <c r="G18" s="107"/>
      <c r="H18" s="107"/>
      <c r="I18" s="107"/>
      <c r="J18" s="107"/>
      <c r="K18" s="107"/>
      <c r="L18" s="107"/>
      <c r="M18" s="107"/>
      <c r="N18" s="1"/>
      <c r="R18" s="6"/>
      <c r="S18" s="6"/>
      <c r="T18" s="405"/>
      <c r="U18" s="405"/>
      <c r="V18" s="405"/>
      <c r="W18" s="405"/>
      <c r="X18" s="405"/>
      <c r="Y18" s="405"/>
      <c r="Z18" s="405"/>
      <c r="AA18" s="405"/>
    </row>
    <row r="19" spans="1:27" ht="15" customHeight="1">
      <c r="A19" s="106"/>
      <c r="B19" s="106"/>
      <c r="C19" s="171"/>
      <c r="D19" s="171"/>
      <c r="E19" s="171"/>
      <c r="F19" s="171"/>
      <c r="G19" s="130" t="s">
        <v>184</v>
      </c>
      <c r="H19" s="106" t="s">
        <v>80</v>
      </c>
      <c r="I19" s="125"/>
      <c r="J19" s="125"/>
      <c r="K19" s="125"/>
      <c r="L19" s="106" t="s">
        <v>185</v>
      </c>
      <c r="M19" s="125"/>
      <c r="N19" s="432"/>
      <c r="R19" s="6"/>
      <c r="S19" s="6"/>
      <c r="T19" s="405"/>
      <c r="U19" s="405"/>
      <c r="V19" s="405"/>
      <c r="W19" s="26"/>
      <c r="X19" s="26"/>
      <c r="Y19" s="26"/>
      <c r="Z19" s="26"/>
      <c r="AA19" s="26"/>
    </row>
    <row r="20" spans="1:27" ht="15" customHeight="1">
      <c r="A20" s="106"/>
      <c r="B20" s="106"/>
      <c r="C20" s="171"/>
      <c r="D20" s="171"/>
      <c r="E20" s="171"/>
      <c r="F20" s="171"/>
      <c r="G20" s="130"/>
      <c r="H20" s="125"/>
      <c r="I20" s="125"/>
      <c r="J20" s="125"/>
      <c r="K20" s="125"/>
      <c r="L20" s="125"/>
      <c r="M20" s="125"/>
      <c r="N20" s="433"/>
      <c r="R20" s="6"/>
      <c r="S20" s="6"/>
      <c r="T20" s="389"/>
      <c r="U20" s="389"/>
      <c r="V20" s="27"/>
      <c r="W20" s="28"/>
      <c r="X20" s="29"/>
      <c r="Y20" s="29"/>
      <c r="Z20" s="28"/>
      <c r="AA20" s="29"/>
    </row>
    <row r="21" spans="1:27" ht="78" customHeight="1">
      <c r="A21" s="106"/>
      <c r="B21" s="106"/>
      <c r="C21" s="171"/>
      <c r="D21" s="171"/>
      <c r="E21" s="171"/>
      <c r="F21" s="171"/>
      <c r="G21" s="130"/>
      <c r="H21" s="125"/>
      <c r="I21" s="125"/>
      <c r="J21" s="125"/>
      <c r="K21" s="125"/>
      <c r="L21" s="125"/>
      <c r="M21" s="125"/>
      <c r="N21" s="434"/>
      <c r="R21" s="6"/>
      <c r="S21" s="6"/>
      <c r="T21" s="389"/>
      <c r="U21" s="389"/>
      <c r="V21" s="27"/>
      <c r="W21" s="28"/>
      <c r="X21" s="29"/>
      <c r="Y21" s="29"/>
      <c r="Z21" s="28"/>
      <c r="AA21" s="29"/>
    </row>
    <row r="22" spans="1:27" ht="15" customHeight="1">
      <c r="A22" s="123" t="s">
        <v>16</v>
      </c>
      <c r="B22" s="123"/>
      <c r="C22" s="117" t="s">
        <v>17</v>
      </c>
      <c r="D22" s="117"/>
      <c r="E22" s="117"/>
      <c r="F22" s="117"/>
      <c r="G22" s="41">
        <v>650.53</v>
      </c>
      <c r="H22" s="269">
        <f>($G22/$D$12*$D$13)+($G22/$D$12*$D$14*2/3)</f>
        <v>599.93322222222218</v>
      </c>
      <c r="I22" s="298"/>
      <c r="J22" s="298"/>
      <c r="K22" s="290"/>
      <c r="L22" s="172">
        <f>G22-H22</f>
        <v>50.596777777777788</v>
      </c>
      <c r="M22" s="172"/>
      <c r="N22" s="299"/>
      <c r="R22" s="6"/>
      <c r="S22" s="6"/>
      <c r="T22" s="389"/>
      <c r="U22" s="389"/>
      <c r="V22" s="27"/>
      <c r="W22" s="28"/>
      <c r="X22" s="29"/>
      <c r="Y22" s="29"/>
      <c r="Z22" s="28"/>
      <c r="AA22" s="29"/>
    </row>
    <row r="23" spans="1:27" ht="15.75">
      <c r="A23" s="123"/>
      <c r="B23" s="123"/>
      <c r="C23" s="117" t="s">
        <v>18</v>
      </c>
      <c r="D23" s="117"/>
      <c r="E23" s="117"/>
      <c r="F23" s="117"/>
      <c r="G23" s="41">
        <v>6787.99</v>
      </c>
      <c r="H23" s="269">
        <f t="shared" ref="H23:H38" si="0">($G23/$D$12*$D$13)+($G23/$D$12*$D$14*2/3)</f>
        <v>6260.0352222222227</v>
      </c>
      <c r="I23" s="298"/>
      <c r="J23" s="298"/>
      <c r="K23" s="290"/>
      <c r="L23" s="172">
        <f t="shared" ref="L23:L38" si="1">G23-H23</f>
        <v>527.95477777777705</v>
      </c>
      <c r="M23" s="172"/>
      <c r="N23" s="300"/>
      <c r="R23" s="6"/>
      <c r="S23" s="6"/>
      <c r="T23" s="389"/>
      <c r="U23" s="389"/>
      <c r="V23" s="27"/>
      <c r="W23" s="28"/>
      <c r="X23" s="29"/>
      <c r="Y23" s="29"/>
      <c r="Z23" s="28"/>
      <c r="AA23" s="29"/>
    </row>
    <row r="24" spans="1:27" ht="15.75">
      <c r="A24" s="123"/>
      <c r="B24" s="123"/>
      <c r="C24" s="117" t="s">
        <v>19</v>
      </c>
      <c r="D24" s="117"/>
      <c r="E24" s="117"/>
      <c r="F24" s="117"/>
      <c r="G24" s="41">
        <v>190.82</v>
      </c>
      <c r="H24" s="269">
        <f t="shared" si="0"/>
        <v>175.97844444444445</v>
      </c>
      <c r="I24" s="298"/>
      <c r="J24" s="298"/>
      <c r="K24" s="290"/>
      <c r="L24" s="172">
        <f t="shared" si="1"/>
        <v>14.841555555555544</v>
      </c>
      <c r="M24" s="172"/>
      <c r="N24" s="300"/>
      <c r="R24" s="6"/>
      <c r="S24" s="6"/>
      <c r="T24" s="389"/>
      <c r="U24" s="389"/>
      <c r="V24" s="27"/>
      <c r="W24" s="28"/>
      <c r="X24" s="29"/>
      <c r="Y24" s="29"/>
      <c r="Z24" s="28"/>
      <c r="AA24" s="29"/>
    </row>
    <row r="25" spans="1:27" ht="15.75">
      <c r="A25" s="123"/>
      <c r="B25" s="123"/>
      <c r="C25" s="117" t="s">
        <v>20</v>
      </c>
      <c r="D25" s="117"/>
      <c r="E25" s="117"/>
      <c r="F25" s="117"/>
      <c r="G25" s="41">
        <v>1821.47</v>
      </c>
      <c r="H25" s="269">
        <f t="shared" si="0"/>
        <v>1679.8001111111112</v>
      </c>
      <c r="I25" s="298"/>
      <c r="J25" s="298"/>
      <c r="K25" s="290"/>
      <c r="L25" s="172">
        <f t="shared" si="1"/>
        <v>141.66988888888886</v>
      </c>
      <c r="M25" s="172"/>
      <c r="N25" s="300"/>
      <c r="R25" s="6"/>
      <c r="S25" s="6"/>
      <c r="T25" s="389"/>
      <c r="U25" s="389"/>
      <c r="V25" s="27"/>
      <c r="W25" s="28"/>
      <c r="X25" s="29"/>
      <c r="Y25" s="29"/>
      <c r="Z25" s="28"/>
      <c r="AA25" s="29"/>
    </row>
    <row r="26" spans="1:27" ht="15.75">
      <c r="A26" s="123"/>
      <c r="B26" s="123"/>
      <c r="C26" s="117" t="s">
        <v>21</v>
      </c>
      <c r="D26" s="117"/>
      <c r="E26" s="117"/>
      <c r="F26" s="117"/>
      <c r="G26" s="41">
        <v>343.84</v>
      </c>
      <c r="H26" s="269">
        <f t="shared" si="0"/>
        <v>317.09688888888888</v>
      </c>
      <c r="I26" s="298"/>
      <c r="J26" s="298"/>
      <c r="K26" s="290"/>
      <c r="L26" s="172">
        <f t="shared" si="1"/>
        <v>26.743111111111091</v>
      </c>
      <c r="M26" s="172"/>
      <c r="N26" s="300"/>
      <c r="R26" s="6"/>
      <c r="S26" s="6"/>
      <c r="T26" s="389"/>
      <c r="U26" s="389"/>
      <c r="V26" s="27"/>
      <c r="W26" s="28"/>
      <c r="X26" s="29"/>
      <c r="Y26" s="29"/>
      <c r="Z26" s="28"/>
      <c r="AA26" s="29"/>
    </row>
    <row r="27" spans="1:27" ht="15.75">
      <c r="A27" s="123"/>
      <c r="B27" s="123"/>
      <c r="C27" s="117" t="s">
        <v>91</v>
      </c>
      <c r="D27" s="117"/>
      <c r="E27" s="117"/>
      <c r="F27" s="117"/>
      <c r="G27" s="41">
        <v>0</v>
      </c>
      <c r="H27" s="269">
        <f>G27</f>
        <v>0</v>
      </c>
      <c r="I27" s="298"/>
      <c r="J27" s="298"/>
      <c r="K27" s="290"/>
      <c r="L27" s="172">
        <f t="shared" si="1"/>
        <v>0</v>
      </c>
      <c r="M27" s="172"/>
      <c r="N27" s="300"/>
      <c r="R27" s="6"/>
      <c r="S27" s="6"/>
      <c r="T27" s="389"/>
      <c r="U27" s="389"/>
      <c r="V27" s="27"/>
      <c r="W27" s="28"/>
      <c r="X27" s="29"/>
      <c r="Y27" s="29"/>
      <c r="Z27" s="28"/>
      <c r="AA27" s="29"/>
    </row>
    <row r="28" spans="1:27" ht="15.75">
      <c r="A28" s="123"/>
      <c r="B28" s="123"/>
      <c r="C28" s="117" t="s">
        <v>92</v>
      </c>
      <c r="D28" s="117"/>
      <c r="E28" s="117"/>
      <c r="F28" s="117"/>
      <c r="G28" s="41">
        <v>0</v>
      </c>
      <c r="H28" s="269">
        <f>G28</f>
        <v>0</v>
      </c>
      <c r="I28" s="298"/>
      <c r="J28" s="298"/>
      <c r="K28" s="290"/>
      <c r="L28" s="172">
        <f t="shared" si="1"/>
        <v>0</v>
      </c>
      <c r="M28" s="172"/>
      <c r="N28" s="300"/>
      <c r="R28" s="6"/>
      <c r="S28" s="6"/>
      <c r="T28" s="389"/>
      <c r="U28" s="389"/>
      <c r="V28" s="27"/>
      <c r="W28" s="28"/>
      <c r="X28" s="29"/>
      <c r="Y28" s="29"/>
      <c r="Z28" s="30"/>
      <c r="AA28" s="29"/>
    </row>
    <row r="29" spans="1:27" ht="15.75">
      <c r="A29" s="123"/>
      <c r="B29" s="123"/>
      <c r="C29" s="117" t="s">
        <v>98</v>
      </c>
      <c r="D29" s="117"/>
      <c r="E29" s="117"/>
      <c r="F29" s="117"/>
      <c r="G29" s="41">
        <v>0</v>
      </c>
      <c r="H29" s="269">
        <f>G29</f>
        <v>0</v>
      </c>
      <c r="I29" s="298"/>
      <c r="J29" s="298"/>
      <c r="K29" s="290"/>
      <c r="L29" s="172">
        <f t="shared" si="1"/>
        <v>0</v>
      </c>
      <c r="M29" s="172"/>
      <c r="N29" s="300"/>
      <c r="R29" s="6"/>
      <c r="S29" s="6"/>
      <c r="T29" s="389"/>
      <c r="U29" s="389"/>
      <c r="V29" s="403"/>
      <c r="W29" s="389"/>
      <c r="X29" s="402"/>
      <c r="Y29" s="402"/>
      <c r="Z29" s="23"/>
      <c r="AA29" s="23"/>
    </row>
    <row r="30" spans="1:27" ht="15" customHeight="1">
      <c r="A30" s="123"/>
      <c r="B30" s="123"/>
      <c r="C30" s="117" t="s">
        <v>22</v>
      </c>
      <c r="D30" s="117"/>
      <c r="E30" s="117"/>
      <c r="F30" s="117"/>
      <c r="G30" s="41">
        <v>0</v>
      </c>
      <c r="H30" s="269">
        <f>G30</f>
        <v>0</v>
      </c>
      <c r="I30" s="298"/>
      <c r="J30" s="298"/>
      <c r="K30" s="290"/>
      <c r="L30" s="172">
        <f t="shared" si="1"/>
        <v>0</v>
      </c>
      <c r="M30" s="172"/>
      <c r="N30" s="300"/>
      <c r="R30" s="6"/>
      <c r="S30" s="6"/>
      <c r="T30" s="389"/>
      <c r="U30" s="389"/>
      <c r="V30" s="403"/>
      <c r="W30" s="389"/>
      <c r="X30" s="402"/>
      <c r="Y30" s="402"/>
      <c r="Z30" s="404"/>
      <c r="AA30" s="402"/>
    </row>
    <row r="31" spans="1:27" ht="15.75">
      <c r="A31" s="123"/>
      <c r="B31" s="123"/>
      <c r="C31" s="117" t="s">
        <v>23</v>
      </c>
      <c r="D31" s="117"/>
      <c r="E31" s="117"/>
      <c r="F31" s="117"/>
      <c r="G31" s="41">
        <v>5974</v>
      </c>
      <c r="H31" s="269">
        <f t="shared" si="0"/>
        <v>5509.3555555555558</v>
      </c>
      <c r="I31" s="298"/>
      <c r="J31" s="298"/>
      <c r="K31" s="290"/>
      <c r="L31" s="172">
        <f t="shared" si="1"/>
        <v>464.64444444444416</v>
      </c>
      <c r="M31" s="172"/>
      <c r="N31" s="300"/>
      <c r="R31" s="6"/>
      <c r="S31" s="6"/>
      <c r="T31" s="389"/>
      <c r="U31" s="389"/>
      <c r="V31" s="403"/>
      <c r="W31" s="389"/>
      <c r="X31" s="402"/>
      <c r="Y31" s="402"/>
      <c r="Z31" s="404"/>
      <c r="AA31" s="402"/>
    </row>
    <row r="32" spans="1:27" ht="15.75">
      <c r="A32" s="123"/>
      <c r="B32" s="123"/>
      <c r="C32" s="117" t="s">
        <v>24</v>
      </c>
      <c r="D32" s="117"/>
      <c r="E32" s="117"/>
      <c r="F32" s="117"/>
      <c r="G32" s="41">
        <v>0</v>
      </c>
      <c r="H32" s="269">
        <f t="shared" si="0"/>
        <v>0</v>
      </c>
      <c r="I32" s="298"/>
      <c r="J32" s="298"/>
      <c r="K32" s="290"/>
      <c r="L32" s="172">
        <f t="shared" si="1"/>
        <v>0</v>
      </c>
      <c r="M32" s="172"/>
      <c r="N32" s="300"/>
      <c r="R32" s="6"/>
      <c r="S32" s="6"/>
      <c r="T32" s="389"/>
      <c r="U32" s="389"/>
      <c r="V32" s="403"/>
      <c r="W32" s="389"/>
      <c r="X32" s="402"/>
      <c r="Y32" s="402"/>
      <c r="Z32" s="23"/>
      <c r="AA32" s="23"/>
    </row>
    <row r="33" spans="1:27" ht="15.75">
      <c r="A33" s="123"/>
      <c r="B33" s="123"/>
      <c r="C33" s="117" t="s">
        <v>25</v>
      </c>
      <c r="D33" s="117"/>
      <c r="E33" s="117"/>
      <c r="F33" s="117"/>
      <c r="G33" s="41">
        <v>0</v>
      </c>
      <c r="H33" s="269">
        <f t="shared" si="0"/>
        <v>0</v>
      </c>
      <c r="I33" s="298"/>
      <c r="J33" s="298"/>
      <c r="K33" s="290"/>
      <c r="L33" s="172">
        <f t="shared" si="1"/>
        <v>0</v>
      </c>
      <c r="M33" s="172"/>
      <c r="N33" s="300"/>
      <c r="R33" s="6"/>
      <c r="S33" s="6"/>
      <c r="T33" s="389"/>
      <c r="U33" s="389"/>
      <c r="V33" s="403"/>
      <c r="W33" s="389"/>
      <c r="X33" s="402"/>
      <c r="Y33" s="402"/>
      <c r="Z33" s="23"/>
      <c r="AA33" s="23"/>
    </row>
    <row r="34" spans="1:27" ht="15.75">
      <c r="A34" s="123"/>
      <c r="B34" s="123"/>
      <c r="C34" s="117" t="s">
        <v>61</v>
      </c>
      <c r="D34" s="117"/>
      <c r="E34" s="117"/>
      <c r="F34" s="117"/>
      <c r="G34" s="41">
        <v>10917.98</v>
      </c>
      <c r="H34" s="269">
        <f t="shared" si="0"/>
        <v>10068.803777777777</v>
      </c>
      <c r="I34" s="298"/>
      <c r="J34" s="298"/>
      <c r="K34" s="290"/>
      <c r="L34" s="172">
        <f t="shared" si="1"/>
        <v>849.17622222222235</v>
      </c>
      <c r="M34" s="172"/>
      <c r="N34" s="300"/>
      <c r="R34" s="6"/>
      <c r="S34" s="6"/>
      <c r="T34" s="389"/>
      <c r="U34" s="389"/>
      <c r="V34" s="27"/>
      <c r="W34" s="28"/>
      <c r="X34" s="29"/>
      <c r="Y34" s="29"/>
      <c r="Z34" s="23"/>
      <c r="AA34" s="23"/>
    </row>
    <row r="35" spans="1:27" ht="15.75">
      <c r="A35" s="123"/>
      <c r="B35" s="123"/>
      <c r="C35" s="117" t="s">
        <v>27</v>
      </c>
      <c r="D35" s="117"/>
      <c r="E35" s="117"/>
      <c r="F35" s="117"/>
      <c r="G35" s="41">
        <v>0</v>
      </c>
      <c r="H35" s="269">
        <f t="shared" si="0"/>
        <v>0</v>
      </c>
      <c r="I35" s="298"/>
      <c r="J35" s="298"/>
      <c r="K35" s="290"/>
      <c r="L35" s="172">
        <f t="shared" si="1"/>
        <v>0</v>
      </c>
      <c r="M35" s="172"/>
      <c r="N35" s="300"/>
      <c r="R35" s="6"/>
      <c r="S35" s="6"/>
      <c r="T35" s="389"/>
      <c r="U35" s="389"/>
      <c r="V35" s="27"/>
      <c r="W35" s="28"/>
      <c r="X35" s="29"/>
      <c r="Y35" s="29"/>
      <c r="Z35" s="23"/>
      <c r="AA35" s="23"/>
    </row>
    <row r="36" spans="1:27" ht="15.75">
      <c r="A36" s="123"/>
      <c r="B36" s="123"/>
      <c r="C36" s="117" t="s">
        <v>28</v>
      </c>
      <c r="D36" s="117"/>
      <c r="E36" s="117"/>
      <c r="F36" s="117"/>
      <c r="G36" s="41">
        <v>0</v>
      </c>
      <c r="H36" s="269">
        <f t="shared" si="0"/>
        <v>0</v>
      </c>
      <c r="I36" s="298"/>
      <c r="J36" s="298"/>
      <c r="K36" s="290"/>
      <c r="L36" s="172">
        <f t="shared" si="1"/>
        <v>0</v>
      </c>
      <c r="M36" s="172"/>
      <c r="N36" s="300"/>
      <c r="R36" s="6"/>
      <c r="S36" s="6"/>
      <c r="T36" s="389"/>
      <c r="U36" s="389"/>
      <c r="V36" s="27"/>
      <c r="W36" s="28"/>
      <c r="X36" s="29"/>
      <c r="Y36" s="29"/>
      <c r="Z36" s="23"/>
      <c r="AA36" s="23"/>
    </row>
    <row r="37" spans="1:27" ht="15" customHeight="1">
      <c r="A37" s="123"/>
      <c r="B37" s="123"/>
      <c r="C37" s="117" t="s">
        <v>51</v>
      </c>
      <c r="D37" s="117"/>
      <c r="E37" s="117"/>
      <c r="F37" s="117"/>
      <c r="G37" s="41">
        <v>0</v>
      </c>
      <c r="H37" s="269">
        <f t="shared" si="0"/>
        <v>0</v>
      </c>
      <c r="I37" s="298"/>
      <c r="J37" s="298"/>
      <c r="K37" s="290"/>
      <c r="L37" s="172">
        <f t="shared" si="1"/>
        <v>0</v>
      </c>
      <c r="M37" s="172"/>
      <c r="N37" s="300"/>
      <c r="R37" s="6"/>
      <c r="S37" s="6"/>
      <c r="T37" s="389"/>
      <c r="U37" s="389"/>
      <c r="V37" s="29"/>
      <c r="W37" s="30"/>
      <c r="X37" s="29"/>
      <c r="Y37" s="29"/>
      <c r="Z37" s="23"/>
      <c r="AA37" s="23"/>
    </row>
    <row r="38" spans="1:27" ht="15" customHeight="1">
      <c r="A38" s="123"/>
      <c r="B38" s="123"/>
      <c r="C38" s="117" t="s">
        <v>95</v>
      </c>
      <c r="D38" s="117"/>
      <c r="E38" s="117"/>
      <c r="F38" s="117"/>
      <c r="G38" s="41">
        <v>0</v>
      </c>
      <c r="H38" s="269">
        <f t="shared" si="0"/>
        <v>0</v>
      </c>
      <c r="I38" s="298"/>
      <c r="J38" s="298"/>
      <c r="K38" s="290"/>
      <c r="L38" s="172">
        <f t="shared" si="1"/>
        <v>0</v>
      </c>
      <c r="M38" s="172"/>
      <c r="N38" s="301"/>
      <c r="R38" s="6"/>
      <c r="S38" s="6"/>
      <c r="T38" s="389"/>
      <c r="U38" s="389"/>
      <c r="V38" s="29"/>
      <c r="W38" s="23"/>
      <c r="X38" s="23"/>
      <c r="Y38" s="23"/>
      <c r="Z38" s="23"/>
      <c r="AA38" s="23"/>
    </row>
    <row r="39" spans="1:27" ht="18.75" customHeight="1">
      <c r="A39" s="119" t="s">
        <v>33</v>
      </c>
      <c r="B39" s="119"/>
      <c r="C39" s="120"/>
      <c r="D39" s="120"/>
      <c r="E39" s="120"/>
      <c r="F39" s="120"/>
      <c r="G39" s="41">
        <f>SUM(G22:G38)</f>
        <v>26686.629999999997</v>
      </c>
      <c r="H39" s="172">
        <f>SUM(H22:K38)</f>
        <v>24611.003222222222</v>
      </c>
      <c r="I39" s="120"/>
      <c r="J39" s="120"/>
      <c r="K39" s="120"/>
      <c r="L39" s="172">
        <f>G39-H39</f>
        <v>2075.6267777777757</v>
      </c>
      <c r="M39" s="172"/>
      <c r="N39" s="5">
        <v>1</v>
      </c>
      <c r="R39" s="6"/>
      <c r="S39" s="6"/>
      <c r="T39" s="389"/>
      <c r="U39" s="389"/>
      <c r="V39" s="29"/>
      <c r="W39" s="23"/>
      <c r="X39" s="23"/>
      <c r="Y39" s="23"/>
      <c r="Z39" s="23"/>
      <c r="AA39" s="23"/>
    </row>
    <row r="40" spans="1:27" ht="15.75">
      <c r="A40" s="107" t="s">
        <v>39</v>
      </c>
      <c r="B40" s="107"/>
      <c r="C40" s="107"/>
      <c r="D40" s="107"/>
      <c r="E40" s="107"/>
      <c r="F40" s="107"/>
      <c r="G40" s="107"/>
      <c r="H40" s="107"/>
      <c r="I40" s="107"/>
      <c r="J40" s="107"/>
      <c r="K40" s="107"/>
      <c r="L40" s="107"/>
      <c r="M40" s="107"/>
      <c r="N40" s="1"/>
      <c r="R40" s="6"/>
      <c r="S40" s="6"/>
      <c r="T40" s="389"/>
      <c r="U40" s="389"/>
      <c r="V40" s="29"/>
      <c r="W40" s="23"/>
      <c r="X40" s="23"/>
      <c r="Y40" s="23"/>
      <c r="Z40" s="23"/>
      <c r="AA40" s="23"/>
    </row>
    <row r="41" spans="1:27" ht="96.75" customHeight="1">
      <c r="A41" s="106"/>
      <c r="B41" s="106"/>
      <c r="C41" s="125" t="s">
        <v>35</v>
      </c>
      <c r="D41" s="125"/>
      <c r="E41" s="125"/>
      <c r="F41" s="125"/>
      <c r="G41" s="52" t="s">
        <v>183</v>
      </c>
      <c r="H41" s="106" t="s">
        <v>169</v>
      </c>
      <c r="I41" s="106"/>
      <c r="J41" s="106"/>
      <c r="K41" s="106"/>
      <c r="L41" s="106" t="s">
        <v>186</v>
      </c>
      <c r="M41" s="106"/>
      <c r="N41" s="1"/>
    </row>
    <row r="42" spans="1:27" ht="15" customHeight="1">
      <c r="A42" s="183" t="s">
        <v>96</v>
      </c>
      <c r="B42" s="184"/>
      <c r="C42" s="173" t="s">
        <v>111</v>
      </c>
      <c r="D42" s="173"/>
      <c r="E42" s="173"/>
      <c r="F42" s="173"/>
      <c r="G42" s="47">
        <v>3084.96</v>
      </c>
      <c r="H42" s="177">
        <f>($G42/$J$12*$J$13)+($G42/$J$12*$J$14/2)</f>
        <v>2725.0479999999998</v>
      </c>
      <c r="I42" s="177"/>
      <c r="J42" s="177"/>
      <c r="K42" s="177"/>
      <c r="L42" s="177">
        <f>G42-H42</f>
        <v>359.91200000000026</v>
      </c>
      <c r="M42" s="177"/>
      <c r="N42" s="299"/>
    </row>
    <row r="43" spans="1:27" ht="15.75">
      <c r="A43" s="373"/>
      <c r="B43" s="374"/>
      <c r="C43" s="173" t="s">
        <v>89</v>
      </c>
      <c r="D43" s="173"/>
      <c r="E43" s="173"/>
      <c r="F43" s="173"/>
      <c r="G43" s="47">
        <v>1850.98</v>
      </c>
      <c r="H43" s="177">
        <f>($G43/$J$12*$J$13)+($G43/$J$12*$J$14/2)</f>
        <v>1635.0323333333333</v>
      </c>
      <c r="I43" s="177"/>
      <c r="J43" s="177"/>
      <c r="K43" s="177"/>
      <c r="L43" s="177">
        <f t="shared" ref="L43:L46" si="2">G43-H43</f>
        <v>215.94766666666669</v>
      </c>
      <c r="M43" s="177"/>
      <c r="N43" s="300"/>
    </row>
    <row r="44" spans="1:27" ht="15.75">
      <c r="A44" s="373"/>
      <c r="B44" s="374"/>
      <c r="C44" s="173" t="s">
        <v>112</v>
      </c>
      <c r="D44" s="173"/>
      <c r="E44" s="173"/>
      <c r="F44" s="173"/>
      <c r="G44" s="47">
        <v>0</v>
      </c>
      <c r="H44" s="177">
        <f t="shared" ref="H44" si="3">($G44/$J$12*$J$13)+($G44/$J$12*$J$14/2)</f>
        <v>0</v>
      </c>
      <c r="I44" s="177"/>
      <c r="J44" s="177"/>
      <c r="K44" s="177"/>
      <c r="L44" s="177">
        <f t="shared" si="2"/>
        <v>0</v>
      </c>
      <c r="M44" s="177"/>
      <c r="N44" s="300"/>
    </row>
    <row r="45" spans="1:27" ht="15.75">
      <c r="A45" s="373"/>
      <c r="B45" s="374"/>
      <c r="C45" s="283" t="s">
        <v>113</v>
      </c>
      <c r="D45" s="284"/>
      <c r="E45" s="284"/>
      <c r="F45" s="285"/>
      <c r="G45" s="47">
        <v>2467.9699999999998</v>
      </c>
      <c r="H45" s="258">
        <f>G45</f>
        <v>2467.9699999999998</v>
      </c>
      <c r="I45" s="259"/>
      <c r="J45" s="259"/>
      <c r="K45" s="260"/>
      <c r="L45" s="177">
        <f t="shared" si="2"/>
        <v>0</v>
      </c>
      <c r="M45" s="177"/>
      <c r="N45" s="300"/>
    </row>
    <row r="46" spans="1:27" ht="15.75">
      <c r="A46" s="373"/>
      <c r="B46" s="374"/>
      <c r="C46" s="173" t="s">
        <v>114</v>
      </c>
      <c r="D46" s="173"/>
      <c r="E46" s="173"/>
      <c r="F46" s="173"/>
      <c r="G46" s="47">
        <v>0</v>
      </c>
      <c r="H46" s="258">
        <v>0</v>
      </c>
      <c r="I46" s="259"/>
      <c r="J46" s="259"/>
      <c r="K46" s="260"/>
      <c r="L46" s="177">
        <f t="shared" si="2"/>
        <v>0</v>
      </c>
      <c r="M46" s="177"/>
      <c r="N46" s="301"/>
    </row>
    <row r="47" spans="1:27" ht="18.75">
      <c r="A47" s="119" t="s">
        <v>33</v>
      </c>
      <c r="B47" s="119"/>
      <c r="C47" s="173"/>
      <c r="D47" s="173"/>
      <c r="E47" s="173"/>
      <c r="F47" s="173"/>
      <c r="G47" s="47"/>
      <c r="H47" s="177"/>
      <c r="I47" s="177"/>
      <c r="J47" s="177"/>
      <c r="K47" s="177"/>
      <c r="L47" s="177">
        <f>SUM(L42:M46)</f>
        <v>575.85966666666695</v>
      </c>
      <c r="M47" s="177"/>
      <c r="N47" s="5">
        <v>2</v>
      </c>
    </row>
    <row r="48" spans="1:27" ht="15.75">
      <c r="A48" s="107" t="s">
        <v>44</v>
      </c>
      <c r="B48" s="107"/>
      <c r="C48" s="107"/>
      <c r="D48" s="107"/>
      <c r="E48" s="107"/>
      <c r="F48" s="107"/>
      <c r="G48" s="107"/>
      <c r="H48" s="107"/>
      <c r="I48" s="107"/>
      <c r="J48" s="107"/>
      <c r="K48" s="107"/>
      <c r="L48" s="107"/>
      <c r="M48" s="107"/>
      <c r="N48" s="1"/>
    </row>
    <row r="49" spans="1:36" ht="15" customHeight="1">
      <c r="A49" s="123" t="s">
        <v>45</v>
      </c>
      <c r="B49" s="123"/>
      <c r="C49" s="125" t="s">
        <v>46</v>
      </c>
      <c r="D49" s="125"/>
      <c r="E49" s="125"/>
      <c r="F49" s="125"/>
      <c r="G49" s="106" t="s">
        <v>47</v>
      </c>
      <c r="H49" s="291" t="s">
        <v>59</v>
      </c>
      <c r="I49" s="292"/>
      <c r="J49" s="291" t="s">
        <v>97</v>
      </c>
      <c r="K49" s="292"/>
      <c r="L49" s="106" t="s">
        <v>48</v>
      </c>
      <c r="M49" s="106"/>
      <c r="N49" s="358"/>
    </row>
    <row r="50" spans="1:36" ht="53.25" customHeight="1">
      <c r="A50" s="123"/>
      <c r="B50" s="123"/>
      <c r="C50" s="125"/>
      <c r="D50" s="125"/>
      <c r="E50" s="125"/>
      <c r="F50" s="125"/>
      <c r="G50" s="106"/>
      <c r="H50" s="293"/>
      <c r="I50" s="294"/>
      <c r="J50" s="293"/>
      <c r="K50" s="294"/>
      <c r="L50" s="106"/>
      <c r="M50" s="106"/>
      <c r="N50" s="359"/>
    </row>
    <row r="51" spans="1:36" ht="15.75">
      <c r="A51" s="123"/>
      <c r="B51" s="123"/>
      <c r="C51" s="117" t="s">
        <v>49</v>
      </c>
      <c r="D51" s="117"/>
      <c r="E51" s="117"/>
      <c r="F51" s="117"/>
      <c r="G51" s="48">
        <v>3614.01</v>
      </c>
      <c r="H51" s="269">
        <f>(H22+H23+H24+H25+H26+H34)-(J16+G45+G46)</f>
        <v>16500.24766666667</v>
      </c>
      <c r="I51" s="290"/>
      <c r="J51" s="269">
        <f>(H51*J15)-D11</f>
        <v>3179.0418700000014</v>
      </c>
      <c r="K51" s="290"/>
      <c r="L51" s="172">
        <f>IF(J51&lt;=0,G51,G51-J51)</f>
        <v>434.96812999999884</v>
      </c>
      <c r="M51" s="172"/>
      <c r="N51" s="299"/>
    </row>
    <row r="52" spans="1:36" ht="15.75">
      <c r="A52" s="123"/>
      <c r="B52" s="123"/>
      <c r="C52" s="117" t="s">
        <v>50</v>
      </c>
      <c r="D52" s="117"/>
      <c r="E52" s="117"/>
      <c r="F52" s="117"/>
      <c r="G52" s="48">
        <v>126.59</v>
      </c>
      <c r="H52" s="269"/>
      <c r="I52" s="290"/>
      <c r="J52" s="269">
        <f>G52</f>
        <v>126.59</v>
      </c>
      <c r="K52" s="290"/>
      <c r="L52" s="172">
        <f>G52-J52</f>
        <v>0</v>
      </c>
      <c r="M52" s="172"/>
      <c r="N52" s="301"/>
    </row>
    <row r="53" spans="1:36" ht="18.75">
      <c r="A53" s="119" t="s">
        <v>33</v>
      </c>
      <c r="B53" s="119"/>
      <c r="C53" s="120"/>
      <c r="D53" s="120"/>
      <c r="E53" s="120"/>
      <c r="F53" s="120"/>
      <c r="G53" s="48"/>
      <c r="H53" s="172"/>
      <c r="I53" s="172"/>
      <c r="J53" s="172"/>
      <c r="K53" s="172"/>
      <c r="L53" s="172">
        <f>SUM(L51+L52)</f>
        <v>434.96812999999884</v>
      </c>
      <c r="M53" s="172"/>
      <c r="N53" s="5">
        <v>3</v>
      </c>
    </row>
    <row r="54" spans="1:36" ht="18.75" customHeight="1">
      <c r="A54" s="107" t="s">
        <v>93</v>
      </c>
      <c r="B54" s="107"/>
      <c r="C54" s="107"/>
      <c r="D54" s="107"/>
      <c r="E54" s="107"/>
      <c r="F54" s="107"/>
      <c r="G54" s="107"/>
      <c r="H54" s="107"/>
      <c r="I54" s="107"/>
      <c r="J54" s="107"/>
      <c r="K54" s="107"/>
      <c r="L54" s="107"/>
      <c r="M54" s="107"/>
      <c r="N54" s="39"/>
    </row>
    <row r="55" spans="1:36" ht="14.45" customHeight="1">
      <c r="A55" s="123" t="s">
        <v>94</v>
      </c>
      <c r="B55" s="123"/>
      <c r="C55" s="195" t="s">
        <v>52</v>
      </c>
      <c r="D55" s="195"/>
      <c r="E55" s="195"/>
      <c r="F55" s="195"/>
      <c r="G55" s="426">
        <f>L39+L47-L53</f>
        <v>2216.5183144444441</v>
      </c>
      <c r="H55" s="427"/>
      <c r="I55" s="427"/>
      <c r="J55" s="427"/>
      <c r="K55" s="427"/>
      <c r="L55" s="427"/>
      <c r="M55" s="428"/>
      <c r="N55" s="299"/>
    </row>
    <row r="56" spans="1:36" ht="14.45" customHeight="1">
      <c r="A56" s="123"/>
      <c r="B56" s="123"/>
      <c r="C56" s="195"/>
      <c r="D56" s="195"/>
      <c r="E56" s="195"/>
      <c r="F56" s="195"/>
      <c r="G56" s="429"/>
      <c r="H56" s="430"/>
      <c r="I56" s="430"/>
      <c r="J56" s="430"/>
      <c r="K56" s="430"/>
      <c r="L56" s="430"/>
      <c r="M56" s="431"/>
      <c r="N56" s="301"/>
    </row>
    <row r="58" spans="1:36" ht="144.75" customHeight="1">
      <c r="A58" s="365" t="s">
        <v>177</v>
      </c>
      <c r="B58" s="365"/>
      <c r="C58" s="365"/>
      <c r="D58" s="365"/>
      <c r="E58" s="365"/>
      <c r="F58" s="365"/>
      <c r="G58" s="365"/>
      <c r="H58" s="365"/>
      <c r="I58" s="365"/>
      <c r="J58" s="365"/>
      <c r="K58" s="365"/>
      <c r="L58" s="365"/>
      <c r="M58" s="365"/>
      <c r="N58" s="365"/>
      <c r="O58" s="89"/>
      <c r="P58" s="89"/>
      <c r="Q58" s="89"/>
      <c r="R58" s="89"/>
      <c r="S58" s="89"/>
    </row>
    <row r="59" spans="1:36" ht="19.5" customHeight="1">
      <c r="A59" s="101"/>
      <c r="B59" s="101"/>
      <c r="C59" s="101"/>
      <c r="D59" s="101"/>
      <c r="E59" s="101"/>
      <c r="F59" s="101"/>
      <c r="G59" s="101"/>
      <c r="H59" s="101"/>
      <c r="I59" s="101"/>
      <c r="J59" s="101"/>
      <c r="K59" s="101"/>
      <c r="L59" s="101"/>
      <c r="M59" s="101"/>
      <c r="N59" s="101"/>
      <c r="O59" s="87"/>
      <c r="P59" s="87"/>
      <c r="Q59" s="87"/>
      <c r="R59" s="87"/>
      <c r="S59" s="87"/>
    </row>
    <row r="60" spans="1:36" ht="41.25" customHeight="1">
      <c r="A60" s="378" t="s">
        <v>178</v>
      </c>
      <c r="B60" s="379"/>
      <c r="C60" s="379"/>
      <c r="D60" s="379"/>
      <c r="E60" s="379"/>
      <c r="F60" s="380"/>
      <c r="G60" s="378" t="s">
        <v>179</v>
      </c>
      <c r="H60" s="379"/>
      <c r="I60" s="379"/>
      <c r="J60" s="379"/>
      <c r="K60" s="379"/>
      <c r="L60" s="379"/>
      <c r="M60" s="379"/>
      <c r="N60" s="380"/>
      <c r="O60" s="90"/>
      <c r="P60" s="90"/>
      <c r="Q60" s="90"/>
      <c r="R60" s="90"/>
      <c r="S60" s="90"/>
    </row>
    <row r="61" spans="1:36" ht="42" customHeight="1">
      <c r="A61" s="381" t="s">
        <v>180</v>
      </c>
      <c r="B61" s="382"/>
      <c r="C61" s="383"/>
      <c r="D61" s="384"/>
      <c r="E61" s="384"/>
      <c r="F61" s="385"/>
      <c r="G61" s="381" t="s">
        <v>180</v>
      </c>
      <c r="H61" s="382"/>
      <c r="I61" s="383"/>
      <c r="J61" s="384"/>
      <c r="K61" s="384"/>
      <c r="L61" s="384"/>
      <c r="M61" s="384"/>
      <c r="N61" s="385"/>
      <c r="O61" s="91"/>
      <c r="P61" s="91"/>
      <c r="Q61" s="91"/>
      <c r="R61" s="91"/>
      <c r="S61" s="91"/>
      <c r="X61" s="103"/>
      <c r="Y61" s="103"/>
      <c r="Z61" s="103"/>
      <c r="AA61" s="103"/>
      <c r="AB61" s="103"/>
      <c r="AC61" s="103"/>
      <c r="AD61" s="103"/>
      <c r="AE61" s="103"/>
      <c r="AF61" s="103"/>
      <c r="AG61" s="103"/>
      <c r="AH61" s="103"/>
      <c r="AI61" s="103"/>
      <c r="AJ61" s="103"/>
    </row>
    <row r="62" spans="1:36" ht="42" customHeight="1">
      <c r="A62" s="381" t="s">
        <v>181</v>
      </c>
      <c r="B62" s="382"/>
      <c r="C62" s="383"/>
      <c r="D62" s="384"/>
      <c r="E62" s="384"/>
      <c r="F62" s="385"/>
      <c r="G62" s="381" t="s">
        <v>181</v>
      </c>
      <c r="H62" s="382"/>
      <c r="I62" s="383"/>
      <c r="J62" s="384"/>
      <c r="K62" s="384"/>
      <c r="L62" s="384"/>
      <c r="M62" s="384"/>
      <c r="N62" s="385"/>
      <c r="O62" s="91"/>
      <c r="P62" s="91"/>
      <c r="Q62" s="91"/>
      <c r="R62" s="91"/>
      <c r="S62" s="91"/>
    </row>
    <row r="63" spans="1:36" ht="81.75" customHeight="1">
      <c r="A63" s="381" t="s">
        <v>182</v>
      </c>
      <c r="B63" s="382"/>
      <c r="C63" s="383"/>
      <c r="D63" s="384"/>
      <c r="E63" s="384"/>
      <c r="F63" s="385"/>
      <c r="G63" s="381" t="s">
        <v>182</v>
      </c>
      <c r="H63" s="382"/>
      <c r="I63" s="383"/>
      <c r="J63" s="384"/>
      <c r="K63" s="384"/>
      <c r="L63" s="384"/>
      <c r="M63" s="384"/>
      <c r="N63" s="385"/>
      <c r="O63" s="91"/>
      <c r="P63" s="91"/>
      <c r="Q63" s="91"/>
      <c r="R63" s="91"/>
      <c r="S63" s="91"/>
    </row>
    <row r="64" spans="1:36" ht="30">
      <c r="A64" s="73"/>
      <c r="B64" s="73"/>
      <c r="C64" s="73"/>
      <c r="D64" s="73"/>
      <c r="E64" s="73"/>
      <c r="F64" s="73"/>
      <c r="G64" s="95"/>
      <c r="H64" s="95"/>
      <c r="I64" s="435"/>
      <c r="J64" s="435"/>
      <c r="K64" s="435"/>
      <c r="L64" s="96"/>
      <c r="M64" s="86"/>
      <c r="N64" s="32"/>
    </row>
    <row r="65" spans="7:14">
      <c r="G65" s="32"/>
      <c r="H65" s="32"/>
      <c r="I65" s="32"/>
      <c r="J65" s="32"/>
      <c r="K65" s="32"/>
      <c r="L65" s="32"/>
      <c r="M65" s="32"/>
      <c r="N65" s="32"/>
    </row>
    <row r="66" spans="7:14">
      <c r="G66" s="32"/>
      <c r="H66" s="32"/>
      <c r="I66" s="32"/>
      <c r="J66" s="32"/>
      <c r="K66" s="32"/>
      <c r="L66" s="32"/>
      <c r="M66" s="32"/>
      <c r="N66" s="32"/>
    </row>
    <row r="67" spans="7:14">
      <c r="G67" s="32"/>
      <c r="H67" s="32"/>
      <c r="I67" s="32"/>
      <c r="J67" s="32"/>
      <c r="K67" s="32"/>
      <c r="L67" s="32"/>
      <c r="M67" s="32"/>
      <c r="N67" s="32"/>
    </row>
    <row r="68" spans="7:14" ht="30" customHeight="1">
      <c r="G68" s="421"/>
      <c r="H68" s="421"/>
      <c r="I68" s="421"/>
      <c r="J68" s="421"/>
      <c r="K68" s="421"/>
      <c r="L68" s="421"/>
      <c r="M68" s="32"/>
      <c r="N68" s="32"/>
    </row>
    <row r="69" spans="7:14">
      <c r="G69" s="386"/>
      <c r="H69" s="386"/>
      <c r="I69" s="386"/>
      <c r="J69" s="386"/>
      <c r="K69" s="386"/>
      <c r="L69" s="96"/>
      <c r="M69" s="32"/>
      <c r="N69" s="32"/>
    </row>
    <row r="70" spans="7:14">
      <c r="G70" s="386"/>
      <c r="H70" s="386"/>
      <c r="I70" s="386"/>
      <c r="J70" s="386"/>
      <c r="K70" s="386"/>
      <c r="L70" s="96"/>
      <c r="M70" s="32"/>
      <c r="N70" s="32"/>
    </row>
    <row r="71" spans="7:14" ht="37.5">
      <c r="G71" s="386"/>
      <c r="H71" s="386"/>
      <c r="I71" s="386"/>
      <c r="J71" s="386"/>
      <c r="K71" s="386"/>
      <c r="L71" s="96"/>
      <c r="M71" s="377"/>
      <c r="N71" s="377"/>
    </row>
    <row r="72" spans="7:14">
      <c r="G72" s="32"/>
      <c r="H72" s="32"/>
      <c r="I72" s="32"/>
      <c r="J72" s="32"/>
      <c r="K72" s="32"/>
      <c r="L72" s="32"/>
      <c r="M72" s="32"/>
      <c r="N72" s="32"/>
    </row>
    <row r="73" spans="7:14">
      <c r="G73" s="32"/>
      <c r="H73" s="32"/>
      <c r="I73" s="32"/>
      <c r="J73" s="32"/>
      <c r="K73" s="32"/>
      <c r="L73" s="32"/>
      <c r="M73" s="32"/>
      <c r="N73" s="32"/>
    </row>
    <row r="74" spans="7:14">
      <c r="G74" s="32"/>
      <c r="H74" s="32"/>
      <c r="I74" s="32"/>
      <c r="J74" s="32"/>
      <c r="K74" s="32"/>
      <c r="L74" s="32"/>
      <c r="M74" s="32"/>
      <c r="N74" s="32"/>
    </row>
    <row r="75" spans="7:14" ht="66" customHeight="1">
      <c r="G75" s="32"/>
      <c r="H75" s="376"/>
      <c r="I75" s="376"/>
      <c r="J75" s="376"/>
      <c r="K75" s="376"/>
      <c r="L75" s="32"/>
      <c r="M75" s="32"/>
      <c r="N75" s="32"/>
    </row>
  </sheetData>
  <mergeCells count="234">
    <mergeCell ref="G71:K71"/>
    <mergeCell ref="M71:N71"/>
    <mergeCell ref="H75:K75"/>
    <mergeCell ref="P1:Q1"/>
    <mergeCell ref="A1:N1"/>
    <mergeCell ref="A54:M54"/>
    <mergeCell ref="I64:K64"/>
    <mergeCell ref="N55:N56"/>
    <mergeCell ref="C51:F51"/>
    <mergeCell ref="H51:I51"/>
    <mergeCell ref="J51:K51"/>
    <mergeCell ref="L51:M51"/>
    <mergeCell ref="N51:N52"/>
    <mergeCell ref="A53:B53"/>
    <mergeCell ref="A60:F60"/>
    <mergeCell ref="G60:N60"/>
    <mergeCell ref="A61:B61"/>
    <mergeCell ref="C61:F61"/>
    <mergeCell ref="G61:H61"/>
    <mergeCell ref="I61:N61"/>
    <mergeCell ref="A62:B62"/>
    <mergeCell ref="H37:K37"/>
    <mergeCell ref="L37:M37"/>
    <mergeCell ref="C62:F62"/>
    <mergeCell ref="A42:B46"/>
    <mergeCell ref="T34:U34"/>
    <mergeCell ref="T35:U35"/>
    <mergeCell ref="T36:U36"/>
    <mergeCell ref="T37:U37"/>
    <mergeCell ref="C39:F39"/>
    <mergeCell ref="H39:K39"/>
    <mergeCell ref="C37:F37"/>
    <mergeCell ref="G70:K70"/>
    <mergeCell ref="G62:H62"/>
    <mergeCell ref="I62:N62"/>
    <mergeCell ref="A63:B63"/>
    <mergeCell ref="C63:F63"/>
    <mergeCell ref="G63:H63"/>
    <mergeCell ref="I63:N63"/>
    <mergeCell ref="G68:L68"/>
    <mergeCell ref="G69:K69"/>
    <mergeCell ref="C38:F38"/>
    <mergeCell ref="H38:K38"/>
    <mergeCell ref="L38:M38"/>
    <mergeCell ref="L39:M39"/>
    <mergeCell ref="A40:M40"/>
    <mergeCell ref="A41:B41"/>
    <mergeCell ref="C41:F41"/>
    <mergeCell ref="H41:K41"/>
    <mergeCell ref="L41:M41"/>
    <mergeCell ref="A22:B38"/>
    <mergeCell ref="C22:F22"/>
    <mergeCell ref="H22:K22"/>
    <mergeCell ref="T38:U38"/>
    <mergeCell ref="T39:U39"/>
    <mergeCell ref="AA30:AA31"/>
    <mergeCell ref="T31:U33"/>
    <mergeCell ref="V31:V33"/>
    <mergeCell ref="W31:W33"/>
    <mergeCell ref="X31:X33"/>
    <mergeCell ref="Y31:Y33"/>
    <mergeCell ref="T40:U40"/>
    <mergeCell ref="Z30:Z31"/>
    <mergeCell ref="S12:T12"/>
    <mergeCell ref="U12:AA12"/>
    <mergeCell ref="T13:U13"/>
    <mergeCell ref="V13:Y13"/>
    <mergeCell ref="T15:U15"/>
    <mergeCell ref="V15:Y15"/>
    <mergeCell ref="Z18:AA18"/>
    <mergeCell ref="T27:U27"/>
    <mergeCell ref="T28:U28"/>
    <mergeCell ref="T29:U30"/>
    <mergeCell ref="V29:V30"/>
    <mergeCell ref="W29:W30"/>
    <mergeCell ref="X29:X30"/>
    <mergeCell ref="Y29:Y30"/>
    <mergeCell ref="T23:U23"/>
    <mergeCell ref="T24:U24"/>
    <mergeCell ref="T25:U25"/>
    <mergeCell ref="T26:U26"/>
    <mergeCell ref="C23:F23"/>
    <mergeCell ref="H23:K23"/>
    <mergeCell ref="L23:M23"/>
    <mergeCell ref="C24:F24"/>
    <mergeCell ref="C27:F27"/>
    <mergeCell ref="H27:K27"/>
    <mergeCell ref="T17:U17"/>
    <mergeCell ref="V17:Y17"/>
    <mergeCell ref="T18:V19"/>
    <mergeCell ref="W18:Y18"/>
    <mergeCell ref="N49:N50"/>
    <mergeCell ref="A39:B39"/>
    <mergeCell ref="C42:F42"/>
    <mergeCell ref="H42:K42"/>
    <mergeCell ref="L42:M42"/>
    <mergeCell ref="C43:F43"/>
    <mergeCell ref="O3:Q3"/>
    <mergeCell ref="T21:U21"/>
    <mergeCell ref="T22:U22"/>
    <mergeCell ref="A14:C14"/>
    <mergeCell ref="D14:F14"/>
    <mergeCell ref="G14:I14"/>
    <mergeCell ref="J14:M14"/>
    <mergeCell ref="A15:C15"/>
    <mergeCell ref="A16:I16"/>
    <mergeCell ref="J16:M16"/>
    <mergeCell ref="T20:U20"/>
    <mergeCell ref="N19:N21"/>
    <mergeCell ref="A17:C17"/>
    <mergeCell ref="D17:M17"/>
    <mergeCell ref="G9:I9"/>
    <mergeCell ref="J9:M9"/>
    <mergeCell ref="L22:M22"/>
    <mergeCell ref="N22:N38"/>
    <mergeCell ref="A47:B47"/>
    <mergeCell ref="C47:F47"/>
    <mergeCell ref="H47:K47"/>
    <mergeCell ref="L47:M47"/>
    <mergeCell ref="C46:F46"/>
    <mergeCell ref="H46:K46"/>
    <mergeCell ref="A58:N58"/>
    <mergeCell ref="A59:N59"/>
    <mergeCell ref="A18:M18"/>
    <mergeCell ref="A19:B21"/>
    <mergeCell ref="C19:F21"/>
    <mergeCell ref="G19:G21"/>
    <mergeCell ref="H19:K21"/>
    <mergeCell ref="L19:M21"/>
    <mergeCell ref="C33:F33"/>
    <mergeCell ref="H33:K33"/>
    <mergeCell ref="L33:M33"/>
    <mergeCell ref="C34:F34"/>
    <mergeCell ref="H34:K34"/>
    <mergeCell ref="L34:M34"/>
    <mergeCell ref="C35:F35"/>
    <mergeCell ref="H35:K35"/>
    <mergeCell ref="L35:M35"/>
    <mergeCell ref="N42:N46"/>
    <mergeCell ref="A48:M48"/>
    <mergeCell ref="A49:B52"/>
    <mergeCell ref="A55:B56"/>
    <mergeCell ref="C55:F56"/>
    <mergeCell ref="G55:M56"/>
    <mergeCell ref="L53:M53"/>
    <mergeCell ref="C52:F52"/>
    <mergeCell ref="H52:I52"/>
    <mergeCell ref="J52:K52"/>
    <mergeCell ref="L52:M52"/>
    <mergeCell ref="C53:F53"/>
    <mergeCell ref="C49:F50"/>
    <mergeCell ref="G49:G50"/>
    <mergeCell ref="H49:I50"/>
    <mergeCell ref="J49:K50"/>
    <mergeCell ref="L49:M50"/>
    <mergeCell ref="H53:K53"/>
    <mergeCell ref="L46:M46"/>
    <mergeCell ref="L44:M44"/>
    <mergeCell ref="C45:F45"/>
    <mergeCell ref="H45:K45"/>
    <mergeCell ref="L45:M45"/>
    <mergeCell ref="L32:M32"/>
    <mergeCell ref="C29:F29"/>
    <mergeCell ref="H29:K29"/>
    <mergeCell ref="L29:M29"/>
    <mergeCell ref="C30:F30"/>
    <mergeCell ref="H30:K30"/>
    <mergeCell ref="L30:M30"/>
    <mergeCell ref="H31:K31"/>
    <mergeCell ref="L31:M31"/>
    <mergeCell ref="C32:F32"/>
    <mergeCell ref="C31:F31"/>
    <mergeCell ref="H32:K32"/>
    <mergeCell ref="H43:K43"/>
    <mergeCell ref="C36:F36"/>
    <mergeCell ref="H36:K36"/>
    <mergeCell ref="L36:M36"/>
    <mergeCell ref="L43:M43"/>
    <mergeCell ref="C44:F44"/>
    <mergeCell ref="H44:K44"/>
    <mergeCell ref="L27:M27"/>
    <mergeCell ref="C28:F28"/>
    <mergeCell ref="H28:K28"/>
    <mergeCell ref="L28:M28"/>
    <mergeCell ref="H24:K24"/>
    <mergeCell ref="L24:M24"/>
    <mergeCell ref="C25:F25"/>
    <mergeCell ref="H25:K25"/>
    <mergeCell ref="L25:M25"/>
    <mergeCell ref="C26:F26"/>
    <mergeCell ref="H26:K26"/>
    <mergeCell ref="L26:M26"/>
    <mergeCell ref="G13:I13"/>
    <mergeCell ref="J13:M13"/>
    <mergeCell ref="A3:M3"/>
    <mergeCell ref="A4:M4"/>
    <mergeCell ref="A5:C5"/>
    <mergeCell ref="D5:F5"/>
    <mergeCell ref="G5:I5"/>
    <mergeCell ref="J5:M5"/>
    <mergeCell ref="A10:C10"/>
    <mergeCell ref="D10:F10"/>
    <mergeCell ref="G10:I10"/>
    <mergeCell ref="J10:M10"/>
    <mergeCell ref="A8:C8"/>
    <mergeCell ref="D8:F8"/>
    <mergeCell ref="G8:I8"/>
    <mergeCell ref="J8:M8"/>
    <mergeCell ref="A9:C9"/>
    <mergeCell ref="D9:F9"/>
    <mergeCell ref="X61:AD61"/>
    <mergeCell ref="AE61:AJ61"/>
    <mergeCell ref="N5:N17"/>
    <mergeCell ref="A6:C6"/>
    <mergeCell ref="D6:F6"/>
    <mergeCell ref="G6:I6"/>
    <mergeCell ref="J6:M6"/>
    <mergeCell ref="A7:C7"/>
    <mergeCell ref="D7:F7"/>
    <mergeCell ref="G7:I7"/>
    <mergeCell ref="J7:M7"/>
    <mergeCell ref="A11:C11"/>
    <mergeCell ref="D11:F11"/>
    <mergeCell ref="G11:I11"/>
    <mergeCell ref="J11:M11"/>
    <mergeCell ref="D15:F15"/>
    <mergeCell ref="G15:I15"/>
    <mergeCell ref="J15:M15"/>
    <mergeCell ref="A12:C12"/>
    <mergeCell ref="D12:F12"/>
    <mergeCell ref="G12:I12"/>
    <mergeCell ref="J12:M12"/>
    <mergeCell ref="A13:C13"/>
    <mergeCell ref="D13:F13"/>
  </mergeCells>
  <hyperlinks>
    <hyperlink ref="P1:Q1" location="İÇİNDEKİLER!A1" display="İÇİNDEKİLER" xr:uid="{00000000-0004-0000-1800-000000000000}"/>
  </hyperlinks>
  <pageMargins left="0.70866141732283472" right="0.70866141732283472" top="0.74803149606299213" bottom="0.74803149606299213" header="0.31496062992125984" footer="0.31496062992125984"/>
  <pageSetup paperSize="9" scale="50" orientation="portrait" r:id="rId1"/>
  <rowBreaks count="1" manualBreakCount="1">
    <brk id="63" max="16383" man="1"/>
  </rowBreaks>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71"/>
  <sheetViews>
    <sheetView zoomScaleNormal="100" workbookViewId="0">
      <selection activeCell="H19" sqref="H19:K21"/>
    </sheetView>
  </sheetViews>
  <sheetFormatPr defaultColWidth="9.140625" defaultRowHeight="15"/>
  <cols>
    <col min="7" max="7" width="11.140625" customWidth="1"/>
    <col min="13" max="14" width="6.85546875" customWidth="1"/>
    <col min="15" max="15" width="18.85546875" customWidth="1"/>
    <col min="16" max="16" width="23.28515625" customWidth="1"/>
    <col min="18" max="18" width="12.85546875" customWidth="1"/>
  </cols>
  <sheetData>
    <row r="1" spans="1:27" ht="45" customHeight="1" thickBot="1">
      <c r="A1" s="140" t="s">
        <v>151</v>
      </c>
      <c r="B1" s="141"/>
      <c r="C1" s="141"/>
      <c r="D1" s="141"/>
      <c r="E1" s="141"/>
      <c r="F1" s="141"/>
      <c r="G1" s="141"/>
      <c r="H1" s="141"/>
      <c r="I1" s="141"/>
      <c r="J1" s="141"/>
      <c r="K1" s="141"/>
      <c r="L1" s="141"/>
      <c r="M1" s="141"/>
      <c r="N1" s="141"/>
      <c r="O1" s="141"/>
      <c r="P1" s="142"/>
      <c r="Q1" s="56"/>
      <c r="R1" s="136" t="s">
        <v>166</v>
      </c>
      <c r="S1" s="136"/>
      <c r="T1" s="56"/>
      <c r="U1" s="56"/>
      <c r="V1" s="56"/>
      <c r="W1" s="56"/>
      <c r="X1" s="56"/>
      <c r="Y1" s="56"/>
      <c r="Z1" s="56"/>
      <c r="AA1" s="56"/>
    </row>
    <row r="2" spans="1:27" ht="33" customHeight="1" thickBot="1">
      <c r="A2" s="137" t="s">
        <v>170</v>
      </c>
      <c r="B2" s="138"/>
      <c r="C2" s="138"/>
      <c r="D2" s="138"/>
      <c r="E2" s="138"/>
      <c r="F2" s="138"/>
      <c r="G2" s="138"/>
      <c r="H2" s="138"/>
      <c r="I2" s="138"/>
      <c r="J2" s="138"/>
      <c r="K2" s="138"/>
      <c r="L2" s="138"/>
      <c r="M2" s="138"/>
      <c r="N2" s="138"/>
      <c r="O2" s="138"/>
      <c r="P2" s="139"/>
      <c r="Q2" s="56"/>
      <c r="R2" s="56"/>
      <c r="S2" s="56"/>
      <c r="T2" s="56"/>
      <c r="U2" s="56"/>
      <c r="V2" s="56"/>
      <c r="W2" s="56"/>
      <c r="X2" s="56"/>
      <c r="Y2" s="56"/>
      <c r="Z2" s="56"/>
      <c r="AA2" s="56"/>
    </row>
    <row r="3" spans="1:27" ht="23.25">
      <c r="A3" s="62"/>
      <c r="B3" s="62"/>
      <c r="C3" s="62"/>
      <c r="D3" s="62"/>
      <c r="E3" s="62"/>
      <c r="F3" s="62"/>
      <c r="G3" s="62"/>
      <c r="H3" s="62"/>
      <c r="I3" s="62"/>
      <c r="J3" s="62"/>
      <c r="K3" s="62"/>
      <c r="L3" s="62"/>
      <c r="M3" s="62"/>
      <c r="N3" s="62"/>
      <c r="O3" s="62"/>
      <c r="P3" s="62"/>
      <c r="Q3" s="56"/>
      <c r="R3" s="56"/>
      <c r="S3" s="56"/>
      <c r="T3" s="56"/>
      <c r="U3" s="56"/>
      <c r="V3" s="56"/>
      <c r="W3" s="56"/>
      <c r="X3" s="56"/>
      <c r="Y3" s="56"/>
      <c r="Z3" s="56"/>
      <c r="AA3" s="56"/>
    </row>
    <row r="4" spans="1:27" ht="28.5" customHeight="1">
      <c r="A4" s="167" t="s">
        <v>0</v>
      </c>
      <c r="B4" s="168"/>
      <c r="C4" s="168"/>
      <c r="D4" s="168"/>
      <c r="E4" s="168"/>
      <c r="F4" s="168"/>
      <c r="G4" s="168"/>
      <c r="H4" s="168"/>
      <c r="I4" s="168"/>
      <c r="J4" s="168"/>
      <c r="K4" s="168"/>
      <c r="L4" s="168"/>
      <c r="M4" s="168"/>
      <c r="N4" s="168"/>
      <c r="O4" s="168"/>
      <c r="P4" s="169"/>
    </row>
    <row r="5" spans="1:27" ht="18.75">
      <c r="A5" s="160" t="s">
        <v>1</v>
      </c>
      <c r="B5" s="160"/>
      <c r="C5" s="160"/>
      <c r="D5" s="160"/>
      <c r="E5" s="160"/>
      <c r="F5" s="160"/>
      <c r="G5" s="160"/>
      <c r="H5" s="160"/>
      <c r="I5" s="160"/>
      <c r="J5" s="160"/>
      <c r="K5" s="160"/>
      <c r="L5" s="160"/>
      <c r="M5" s="160"/>
      <c r="N5" s="161"/>
      <c r="O5" s="170"/>
      <c r="P5" s="170"/>
    </row>
    <row r="6" spans="1:27" ht="15" customHeight="1">
      <c r="A6" s="127" t="s">
        <v>2</v>
      </c>
      <c r="B6" s="127"/>
      <c r="C6" s="127"/>
      <c r="D6" s="120"/>
      <c r="E6" s="120"/>
      <c r="F6" s="120"/>
      <c r="G6" s="117" t="s">
        <v>3</v>
      </c>
      <c r="H6" s="117"/>
      <c r="I6" s="117"/>
      <c r="J6" s="120"/>
      <c r="K6" s="120"/>
      <c r="L6" s="120"/>
      <c r="M6" s="120"/>
      <c r="N6" s="161"/>
      <c r="O6" s="143"/>
      <c r="P6" s="144"/>
    </row>
    <row r="7" spans="1:27" ht="15" customHeight="1">
      <c r="A7" s="117" t="s">
        <v>4</v>
      </c>
      <c r="B7" s="117"/>
      <c r="C7" s="117"/>
      <c r="D7" s="120"/>
      <c r="E7" s="120"/>
      <c r="F7" s="120"/>
      <c r="G7" s="117" t="s">
        <v>3</v>
      </c>
      <c r="H7" s="117"/>
      <c r="I7" s="117"/>
      <c r="J7" s="120"/>
      <c r="K7" s="120"/>
      <c r="L7" s="120"/>
      <c r="M7" s="120"/>
      <c r="N7" s="161"/>
      <c r="O7" s="150"/>
      <c r="P7" s="151"/>
    </row>
    <row r="8" spans="1:27" ht="15" customHeight="1">
      <c r="A8" s="117" t="s">
        <v>5</v>
      </c>
      <c r="B8" s="117"/>
      <c r="C8" s="117"/>
      <c r="D8" s="120"/>
      <c r="E8" s="120"/>
      <c r="F8" s="120"/>
      <c r="G8" s="117" t="s">
        <v>9</v>
      </c>
      <c r="H8" s="117"/>
      <c r="I8" s="117"/>
      <c r="J8" s="120"/>
      <c r="K8" s="120"/>
      <c r="L8" s="120"/>
      <c r="M8" s="120"/>
      <c r="N8" s="161"/>
      <c r="O8" s="150"/>
      <c r="P8" s="151"/>
    </row>
    <row r="9" spans="1:27" ht="15" customHeight="1">
      <c r="A9" s="117" t="s">
        <v>6</v>
      </c>
      <c r="B9" s="117"/>
      <c r="C9" s="117"/>
      <c r="D9" s="120"/>
      <c r="E9" s="120"/>
      <c r="F9" s="120"/>
      <c r="G9" s="117" t="s">
        <v>10</v>
      </c>
      <c r="H9" s="117"/>
      <c r="I9" s="117"/>
      <c r="J9" s="120"/>
      <c r="K9" s="120"/>
      <c r="L9" s="120"/>
      <c r="M9" s="120"/>
      <c r="N9" s="161"/>
      <c r="O9" s="150"/>
      <c r="P9" s="151"/>
    </row>
    <row r="10" spans="1:27" ht="15" customHeight="1">
      <c r="A10" s="117" t="s">
        <v>7</v>
      </c>
      <c r="B10" s="117"/>
      <c r="C10" s="117"/>
      <c r="D10" s="120"/>
      <c r="E10" s="120"/>
      <c r="F10" s="120"/>
      <c r="G10" s="117" t="s">
        <v>11</v>
      </c>
      <c r="H10" s="117"/>
      <c r="I10" s="117"/>
      <c r="J10" s="135">
        <v>45231</v>
      </c>
      <c r="K10" s="120"/>
      <c r="L10" s="120"/>
      <c r="M10" s="120"/>
      <c r="N10" s="161"/>
      <c r="O10" s="150"/>
      <c r="P10" s="151"/>
    </row>
    <row r="11" spans="1:27" ht="15" customHeight="1">
      <c r="A11" s="117" t="s">
        <v>12</v>
      </c>
      <c r="B11" s="117"/>
      <c r="C11" s="117"/>
      <c r="D11" s="134">
        <v>45264</v>
      </c>
      <c r="E11" s="120"/>
      <c r="F11" s="120"/>
      <c r="G11" s="117" t="s">
        <v>13</v>
      </c>
      <c r="H11" s="117"/>
      <c r="I11" s="117"/>
      <c r="J11" s="120"/>
      <c r="K11" s="120"/>
      <c r="L11" s="120"/>
      <c r="M11" s="120"/>
      <c r="N11" s="161"/>
      <c r="O11" s="150"/>
      <c r="P11" s="151"/>
    </row>
    <row r="12" spans="1:27" ht="15" customHeight="1">
      <c r="A12" s="117" t="s">
        <v>14</v>
      </c>
      <c r="B12" s="117"/>
      <c r="C12" s="117"/>
      <c r="D12" s="120">
        <v>2280.46</v>
      </c>
      <c r="E12" s="120"/>
      <c r="F12" s="120"/>
      <c r="G12" s="117" t="s">
        <v>40</v>
      </c>
      <c r="H12" s="117"/>
      <c r="I12" s="117"/>
      <c r="J12" s="120">
        <f>G50+D12</f>
        <v>5290.84</v>
      </c>
      <c r="K12" s="120"/>
      <c r="L12" s="120"/>
      <c r="M12" s="120"/>
      <c r="N12" s="161"/>
      <c r="O12" s="150"/>
      <c r="P12" s="151"/>
    </row>
    <row r="13" spans="1:27" ht="15" customHeight="1">
      <c r="A13" s="117" t="s">
        <v>41</v>
      </c>
      <c r="B13" s="117"/>
      <c r="C13" s="117"/>
      <c r="D13" s="120">
        <v>30</v>
      </c>
      <c r="E13" s="120"/>
      <c r="F13" s="120"/>
      <c r="G13" s="117" t="s">
        <v>42</v>
      </c>
      <c r="H13" s="117"/>
      <c r="I13" s="117"/>
      <c r="J13" s="120">
        <v>30</v>
      </c>
      <c r="K13" s="120"/>
      <c r="L13" s="120"/>
      <c r="M13" s="120"/>
      <c r="N13" s="161"/>
      <c r="O13" s="150"/>
      <c r="P13" s="151"/>
    </row>
    <row r="14" spans="1:27" ht="15" customHeight="1">
      <c r="A14" s="117" t="s">
        <v>43</v>
      </c>
      <c r="B14" s="117"/>
      <c r="C14" s="117"/>
      <c r="D14" s="120">
        <v>20</v>
      </c>
      <c r="E14" s="120"/>
      <c r="F14" s="120"/>
      <c r="G14" s="117" t="s">
        <v>43</v>
      </c>
      <c r="H14" s="117"/>
      <c r="I14" s="117"/>
      <c r="J14" s="120">
        <f>D14</f>
        <v>20</v>
      </c>
      <c r="K14" s="120"/>
      <c r="L14" s="120"/>
      <c r="M14" s="120"/>
      <c r="N14" s="161"/>
      <c r="O14" s="150"/>
      <c r="P14" s="151"/>
    </row>
    <row r="15" spans="1:27" ht="15" customHeight="1">
      <c r="A15" s="117" t="s">
        <v>62</v>
      </c>
      <c r="B15" s="117"/>
      <c r="C15" s="117"/>
      <c r="D15" s="120">
        <f>D13-D14</f>
        <v>10</v>
      </c>
      <c r="E15" s="120"/>
      <c r="F15" s="120"/>
      <c r="G15" s="117" t="s">
        <v>62</v>
      </c>
      <c r="H15" s="117"/>
      <c r="I15" s="117"/>
      <c r="J15" s="120">
        <f>J13-J14</f>
        <v>10</v>
      </c>
      <c r="K15" s="120"/>
      <c r="L15" s="120"/>
      <c r="M15" s="120"/>
      <c r="N15" s="161"/>
      <c r="O15" s="150"/>
      <c r="P15" s="151"/>
    </row>
    <row r="16" spans="1:27" ht="15" customHeight="1">
      <c r="A16" s="117" t="s">
        <v>58</v>
      </c>
      <c r="B16" s="117"/>
      <c r="C16" s="117"/>
      <c r="D16" s="120">
        <v>19595.71</v>
      </c>
      <c r="E16" s="120"/>
      <c r="F16" s="120"/>
      <c r="G16" s="117" t="s">
        <v>57</v>
      </c>
      <c r="H16" s="117"/>
      <c r="I16" s="117"/>
      <c r="J16" s="131">
        <f>J12/D16</f>
        <v>0.26999991324631772</v>
      </c>
      <c r="K16" s="131"/>
      <c r="L16" s="131"/>
      <c r="M16" s="131"/>
      <c r="N16" s="161"/>
      <c r="O16" s="150"/>
      <c r="P16" s="151"/>
    </row>
    <row r="17" spans="1:16" ht="29.25" customHeight="1">
      <c r="A17" s="117" t="s">
        <v>8</v>
      </c>
      <c r="B17" s="117"/>
      <c r="C17" s="117"/>
      <c r="D17" s="120"/>
      <c r="E17" s="120"/>
      <c r="F17" s="120"/>
      <c r="G17" s="120"/>
      <c r="H17" s="120"/>
      <c r="I17" s="120"/>
      <c r="J17" s="120"/>
      <c r="K17" s="120"/>
      <c r="L17" s="120"/>
      <c r="M17" s="120"/>
      <c r="N17" s="161"/>
      <c r="O17" s="145"/>
      <c r="P17" s="146"/>
    </row>
    <row r="18" spans="1:16" ht="15.75">
      <c r="A18" s="107" t="s">
        <v>15</v>
      </c>
      <c r="B18" s="107"/>
      <c r="C18" s="107"/>
      <c r="D18" s="107"/>
      <c r="E18" s="107"/>
      <c r="F18" s="107"/>
      <c r="G18" s="107"/>
      <c r="H18" s="107"/>
      <c r="I18" s="107"/>
      <c r="J18" s="107"/>
      <c r="K18" s="107"/>
      <c r="L18" s="107"/>
      <c r="M18" s="107"/>
      <c r="N18" s="9"/>
      <c r="O18" s="148"/>
      <c r="P18" s="149"/>
    </row>
    <row r="19" spans="1:16" ht="15" customHeight="1">
      <c r="A19" s="106"/>
      <c r="B19" s="106"/>
      <c r="C19" s="171"/>
      <c r="D19" s="171"/>
      <c r="E19" s="171"/>
      <c r="F19" s="171"/>
      <c r="G19" s="130" t="s">
        <v>30</v>
      </c>
      <c r="H19" s="106" t="s">
        <v>31</v>
      </c>
      <c r="I19" s="125"/>
      <c r="J19" s="125"/>
      <c r="K19" s="125"/>
      <c r="L19" s="106" t="s">
        <v>32</v>
      </c>
      <c r="M19" s="125"/>
      <c r="N19" s="109"/>
      <c r="O19" s="143"/>
      <c r="P19" s="144"/>
    </row>
    <row r="20" spans="1:16">
      <c r="A20" s="106"/>
      <c r="B20" s="106"/>
      <c r="C20" s="171"/>
      <c r="D20" s="171"/>
      <c r="E20" s="171"/>
      <c r="F20" s="171"/>
      <c r="G20" s="130"/>
      <c r="H20" s="125"/>
      <c r="I20" s="125"/>
      <c r="J20" s="125"/>
      <c r="K20" s="125"/>
      <c r="L20" s="125"/>
      <c r="M20" s="125"/>
      <c r="N20" s="109"/>
      <c r="O20" s="150"/>
      <c r="P20" s="151"/>
    </row>
    <row r="21" spans="1:16" ht="30" customHeight="1">
      <c r="A21" s="106"/>
      <c r="B21" s="106"/>
      <c r="C21" s="171"/>
      <c r="D21" s="171"/>
      <c r="E21" s="171"/>
      <c r="F21" s="171"/>
      <c r="G21" s="130"/>
      <c r="H21" s="125"/>
      <c r="I21" s="125"/>
      <c r="J21" s="125"/>
      <c r="K21" s="125"/>
      <c r="L21" s="125"/>
      <c r="M21" s="125"/>
      <c r="N21" s="109"/>
      <c r="O21" s="145"/>
      <c r="P21" s="146"/>
    </row>
    <row r="22" spans="1:16" ht="15" customHeight="1">
      <c r="A22" s="123" t="s">
        <v>16</v>
      </c>
      <c r="B22" s="123"/>
      <c r="C22" s="117" t="s">
        <v>17</v>
      </c>
      <c r="D22" s="117"/>
      <c r="E22" s="117"/>
      <c r="F22" s="117"/>
      <c r="G22" s="41">
        <v>0</v>
      </c>
      <c r="H22" s="172">
        <f>$G22/$D$13*$D$14</f>
        <v>0</v>
      </c>
      <c r="I22" s="172"/>
      <c r="J22" s="172"/>
      <c r="K22" s="172"/>
      <c r="L22" s="172">
        <f>G22-H22</f>
        <v>0</v>
      </c>
      <c r="M22" s="172"/>
      <c r="N22" s="110"/>
      <c r="O22" s="143"/>
      <c r="P22" s="144"/>
    </row>
    <row r="23" spans="1:16" ht="15.75">
      <c r="A23" s="123"/>
      <c r="B23" s="123"/>
      <c r="C23" s="117" t="s">
        <v>18</v>
      </c>
      <c r="D23" s="117"/>
      <c r="E23" s="117"/>
      <c r="F23" s="117"/>
      <c r="G23" s="41">
        <v>0</v>
      </c>
      <c r="H23" s="172">
        <f t="shared" ref="H23:H38" si="0">$G23/$D$13*$D$14</f>
        <v>0</v>
      </c>
      <c r="I23" s="172"/>
      <c r="J23" s="172"/>
      <c r="K23" s="172"/>
      <c r="L23" s="172">
        <f t="shared" ref="L23:L38" si="1">G23-H23</f>
        <v>0</v>
      </c>
      <c r="M23" s="172"/>
      <c r="N23" s="110"/>
      <c r="O23" s="150"/>
      <c r="P23" s="151"/>
    </row>
    <row r="24" spans="1:16" ht="15.75">
      <c r="A24" s="123"/>
      <c r="B24" s="123"/>
      <c r="C24" s="117" t="s">
        <v>19</v>
      </c>
      <c r="D24" s="117"/>
      <c r="E24" s="117"/>
      <c r="F24" s="117"/>
      <c r="G24" s="41">
        <v>0</v>
      </c>
      <c r="H24" s="172">
        <f t="shared" si="0"/>
        <v>0</v>
      </c>
      <c r="I24" s="172"/>
      <c r="J24" s="172"/>
      <c r="K24" s="172"/>
      <c r="L24" s="172">
        <f t="shared" si="1"/>
        <v>0</v>
      </c>
      <c r="M24" s="172"/>
      <c r="N24" s="110"/>
      <c r="O24" s="150"/>
      <c r="P24" s="151"/>
    </row>
    <row r="25" spans="1:16" ht="15.75">
      <c r="A25" s="123"/>
      <c r="B25" s="123"/>
      <c r="C25" s="117" t="s">
        <v>20</v>
      </c>
      <c r="D25" s="117"/>
      <c r="E25" s="117"/>
      <c r="F25" s="117"/>
      <c r="G25" s="41">
        <v>0</v>
      </c>
      <c r="H25" s="172">
        <f t="shared" si="0"/>
        <v>0</v>
      </c>
      <c r="I25" s="172"/>
      <c r="J25" s="172"/>
      <c r="K25" s="172"/>
      <c r="L25" s="172">
        <f t="shared" si="1"/>
        <v>0</v>
      </c>
      <c r="M25" s="172"/>
      <c r="N25" s="110"/>
      <c r="O25" s="150"/>
      <c r="P25" s="151"/>
    </row>
    <row r="26" spans="1:16" ht="15.75">
      <c r="A26" s="123"/>
      <c r="B26" s="123"/>
      <c r="C26" s="117" t="s">
        <v>21</v>
      </c>
      <c r="D26" s="117"/>
      <c r="E26" s="117"/>
      <c r="F26" s="117"/>
      <c r="G26" s="41">
        <v>0</v>
      </c>
      <c r="H26" s="172">
        <f t="shared" si="0"/>
        <v>0</v>
      </c>
      <c r="I26" s="172"/>
      <c r="J26" s="172"/>
      <c r="K26" s="172"/>
      <c r="L26" s="172">
        <f t="shared" si="1"/>
        <v>0</v>
      </c>
      <c r="M26" s="172"/>
      <c r="N26" s="110"/>
      <c r="O26" s="150"/>
      <c r="P26" s="151"/>
    </row>
    <row r="27" spans="1:16" ht="15.75">
      <c r="A27" s="123"/>
      <c r="B27" s="123"/>
      <c r="C27" s="173" t="s">
        <v>91</v>
      </c>
      <c r="D27" s="173"/>
      <c r="E27" s="173"/>
      <c r="F27" s="173"/>
      <c r="G27" s="41">
        <v>1158.77</v>
      </c>
      <c r="H27" s="172">
        <f>G27</f>
        <v>1158.77</v>
      </c>
      <c r="I27" s="172"/>
      <c r="J27" s="172"/>
      <c r="K27" s="172"/>
      <c r="L27" s="172">
        <f t="shared" si="1"/>
        <v>0</v>
      </c>
      <c r="M27" s="172"/>
      <c r="N27" s="110"/>
      <c r="O27" s="150"/>
      <c r="P27" s="151"/>
    </row>
    <row r="28" spans="1:16" ht="15.75">
      <c r="A28" s="123"/>
      <c r="B28" s="123"/>
      <c r="C28" s="117" t="s">
        <v>92</v>
      </c>
      <c r="D28" s="117"/>
      <c r="E28" s="117"/>
      <c r="F28" s="117"/>
      <c r="G28" s="41">
        <v>637.25</v>
      </c>
      <c r="H28" s="172">
        <f>G28</f>
        <v>637.25</v>
      </c>
      <c r="I28" s="172"/>
      <c r="J28" s="172"/>
      <c r="K28" s="172"/>
      <c r="L28" s="172">
        <f t="shared" si="1"/>
        <v>0</v>
      </c>
      <c r="M28" s="172"/>
      <c r="N28" s="110"/>
      <c r="O28" s="150"/>
      <c r="P28" s="151"/>
    </row>
    <row r="29" spans="1:16" ht="15.75">
      <c r="A29" s="123"/>
      <c r="B29" s="123"/>
      <c r="C29" s="117" t="s">
        <v>98</v>
      </c>
      <c r="D29" s="117"/>
      <c r="E29" s="117"/>
      <c r="F29" s="117"/>
      <c r="G29" s="41">
        <v>0</v>
      </c>
      <c r="H29" s="172">
        <f>G29</f>
        <v>0</v>
      </c>
      <c r="I29" s="172"/>
      <c r="J29" s="172"/>
      <c r="K29" s="172"/>
      <c r="L29" s="172">
        <f t="shared" si="1"/>
        <v>0</v>
      </c>
      <c r="M29" s="172"/>
      <c r="N29" s="110"/>
      <c r="O29" s="150"/>
      <c r="P29" s="151"/>
    </row>
    <row r="30" spans="1:16" ht="15.75">
      <c r="A30" s="123"/>
      <c r="B30" s="123"/>
      <c r="C30" s="117" t="s">
        <v>22</v>
      </c>
      <c r="D30" s="117"/>
      <c r="E30" s="117"/>
      <c r="F30" s="117"/>
      <c r="G30" s="41">
        <v>0</v>
      </c>
      <c r="H30" s="172">
        <f>G30</f>
        <v>0</v>
      </c>
      <c r="I30" s="172"/>
      <c r="J30" s="172"/>
      <c r="K30" s="172"/>
      <c r="L30" s="172">
        <f t="shared" si="1"/>
        <v>0</v>
      </c>
      <c r="M30" s="172"/>
      <c r="N30" s="110"/>
      <c r="O30" s="150"/>
      <c r="P30" s="151"/>
    </row>
    <row r="31" spans="1:16" ht="15.75">
      <c r="A31" s="123"/>
      <c r="B31" s="123"/>
      <c r="C31" s="117" t="s">
        <v>23</v>
      </c>
      <c r="D31" s="117"/>
      <c r="E31" s="117"/>
      <c r="F31" s="117"/>
      <c r="G31" s="41">
        <v>0</v>
      </c>
      <c r="H31" s="172">
        <f t="shared" si="0"/>
        <v>0</v>
      </c>
      <c r="I31" s="172"/>
      <c r="J31" s="172"/>
      <c r="K31" s="172"/>
      <c r="L31" s="172">
        <f t="shared" si="1"/>
        <v>0</v>
      </c>
      <c r="M31" s="172"/>
      <c r="N31" s="110"/>
      <c r="O31" s="150"/>
      <c r="P31" s="151"/>
    </row>
    <row r="32" spans="1:16" ht="15.75">
      <c r="A32" s="123"/>
      <c r="B32" s="123"/>
      <c r="C32" s="117" t="s">
        <v>24</v>
      </c>
      <c r="D32" s="117"/>
      <c r="E32" s="117"/>
      <c r="F32" s="117"/>
      <c r="G32" s="41">
        <v>21987.5</v>
      </c>
      <c r="H32" s="172">
        <f t="shared" si="0"/>
        <v>14658.333333333332</v>
      </c>
      <c r="I32" s="172"/>
      <c r="J32" s="172"/>
      <c r="K32" s="172"/>
      <c r="L32" s="172">
        <f t="shared" si="1"/>
        <v>7329.1666666666679</v>
      </c>
      <c r="M32" s="172"/>
      <c r="N32" s="110"/>
      <c r="O32" s="150"/>
      <c r="P32" s="151"/>
    </row>
    <row r="33" spans="1:18" ht="15.75">
      <c r="A33" s="123"/>
      <c r="B33" s="123"/>
      <c r="C33" s="117" t="s">
        <v>25</v>
      </c>
      <c r="D33" s="117"/>
      <c r="E33" s="117"/>
      <c r="F33" s="117"/>
      <c r="G33" s="41">
        <v>11457.67</v>
      </c>
      <c r="H33" s="172">
        <f t="shared" si="0"/>
        <v>7638.4466666666667</v>
      </c>
      <c r="I33" s="172"/>
      <c r="J33" s="172"/>
      <c r="K33" s="172"/>
      <c r="L33" s="172">
        <f t="shared" si="1"/>
        <v>3819.2233333333334</v>
      </c>
      <c r="M33" s="172"/>
      <c r="N33" s="110"/>
      <c r="O33" s="150"/>
      <c r="P33" s="151"/>
    </row>
    <row r="34" spans="1:18" ht="15.75">
      <c r="A34" s="123"/>
      <c r="B34" s="123"/>
      <c r="C34" s="117" t="s">
        <v>26</v>
      </c>
      <c r="D34" s="117"/>
      <c r="E34" s="117"/>
      <c r="F34" s="117"/>
      <c r="G34" s="41">
        <v>0</v>
      </c>
      <c r="H34" s="172">
        <f t="shared" si="0"/>
        <v>0</v>
      </c>
      <c r="I34" s="172"/>
      <c r="J34" s="172"/>
      <c r="K34" s="172"/>
      <c r="L34" s="172">
        <f t="shared" si="1"/>
        <v>0</v>
      </c>
      <c r="M34" s="172"/>
      <c r="N34" s="110"/>
      <c r="O34" s="150"/>
      <c r="P34" s="151"/>
    </row>
    <row r="35" spans="1:18" ht="15.75">
      <c r="A35" s="123"/>
      <c r="B35" s="123"/>
      <c r="C35" s="117" t="s">
        <v>27</v>
      </c>
      <c r="D35" s="117"/>
      <c r="E35" s="117"/>
      <c r="F35" s="117"/>
      <c r="G35" s="41">
        <v>0</v>
      </c>
      <c r="H35" s="172">
        <f t="shared" si="0"/>
        <v>0</v>
      </c>
      <c r="I35" s="172"/>
      <c r="J35" s="172"/>
      <c r="K35" s="172"/>
      <c r="L35" s="172">
        <f t="shared" si="1"/>
        <v>0</v>
      </c>
      <c r="M35" s="172"/>
      <c r="N35" s="110"/>
      <c r="O35" s="150"/>
      <c r="P35" s="151"/>
    </row>
    <row r="36" spans="1:18" ht="15.75">
      <c r="A36" s="123"/>
      <c r="B36" s="123"/>
      <c r="C36" s="117" t="s">
        <v>28</v>
      </c>
      <c r="D36" s="117"/>
      <c r="E36" s="117"/>
      <c r="F36" s="117"/>
      <c r="G36" s="41">
        <v>0</v>
      </c>
      <c r="H36" s="172">
        <f t="shared" si="0"/>
        <v>0</v>
      </c>
      <c r="I36" s="172"/>
      <c r="J36" s="172"/>
      <c r="K36" s="172"/>
      <c r="L36" s="172">
        <f t="shared" si="1"/>
        <v>0</v>
      </c>
      <c r="M36" s="172"/>
      <c r="N36" s="110"/>
      <c r="O36" s="150"/>
      <c r="P36" s="151"/>
      <c r="R36" s="7"/>
    </row>
    <row r="37" spans="1:18" ht="15.75">
      <c r="A37" s="123"/>
      <c r="B37" s="123"/>
      <c r="C37" s="117" t="s">
        <v>51</v>
      </c>
      <c r="D37" s="117"/>
      <c r="E37" s="117"/>
      <c r="F37" s="117"/>
      <c r="G37" s="41">
        <v>8138.89</v>
      </c>
      <c r="H37" s="172">
        <f t="shared" si="0"/>
        <v>5425.9266666666663</v>
      </c>
      <c r="I37" s="172"/>
      <c r="J37" s="172"/>
      <c r="K37" s="172"/>
      <c r="L37" s="172">
        <f t="shared" si="1"/>
        <v>2712.963333333334</v>
      </c>
      <c r="M37" s="172"/>
      <c r="N37" s="110"/>
      <c r="O37" s="150"/>
      <c r="P37" s="151"/>
    </row>
    <row r="38" spans="1:18" ht="15.75">
      <c r="A38" s="123"/>
      <c r="B38" s="123"/>
      <c r="C38" s="117" t="s">
        <v>95</v>
      </c>
      <c r="D38" s="117"/>
      <c r="E38" s="117"/>
      <c r="F38" s="117"/>
      <c r="G38" s="41">
        <v>0</v>
      </c>
      <c r="H38" s="172">
        <f t="shared" si="0"/>
        <v>0</v>
      </c>
      <c r="I38" s="172"/>
      <c r="J38" s="172"/>
      <c r="K38" s="172"/>
      <c r="L38" s="172">
        <f t="shared" si="1"/>
        <v>0</v>
      </c>
      <c r="M38" s="172"/>
      <c r="N38" s="110"/>
      <c r="O38" s="145"/>
      <c r="P38" s="146"/>
    </row>
    <row r="39" spans="1:18" ht="18.75">
      <c r="A39" s="119" t="s">
        <v>33</v>
      </c>
      <c r="B39" s="119"/>
      <c r="C39" s="133"/>
      <c r="D39" s="133"/>
      <c r="E39" s="133"/>
      <c r="F39" s="133"/>
      <c r="G39" s="3">
        <f>SUM(G22:G38)</f>
        <v>43380.08</v>
      </c>
      <c r="H39" s="175">
        <f>SUM(H22:K38)</f>
        <v>29518.726666666666</v>
      </c>
      <c r="I39" s="133"/>
      <c r="J39" s="133"/>
      <c r="K39" s="133"/>
      <c r="L39" s="176">
        <f>G39-H39</f>
        <v>13861.353333333336</v>
      </c>
      <c r="M39" s="176"/>
      <c r="N39" s="18">
        <v>1</v>
      </c>
      <c r="O39" s="148"/>
      <c r="P39" s="149"/>
    </row>
    <row r="40" spans="1:18" ht="15.75">
      <c r="A40" s="107" t="s">
        <v>39</v>
      </c>
      <c r="B40" s="107"/>
      <c r="C40" s="107"/>
      <c r="D40" s="107"/>
      <c r="E40" s="107"/>
      <c r="F40" s="107"/>
      <c r="G40" s="107"/>
      <c r="H40" s="107"/>
      <c r="I40" s="107"/>
      <c r="J40" s="107"/>
      <c r="K40" s="107"/>
      <c r="L40" s="107"/>
      <c r="M40" s="107"/>
      <c r="N40" s="9"/>
      <c r="O40" s="148"/>
      <c r="P40" s="149"/>
    </row>
    <row r="41" spans="1:18" ht="31.5" customHeight="1">
      <c r="A41" s="174"/>
      <c r="B41" s="174"/>
      <c r="C41" s="125" t="s">
        <v>35</v>
      </c>
      <c r="D41" s="125"/>
      <c r="E41" s="125"/>
      <c r="F41" s="125"/>
      <c r="G41" s="46" t="s">
        <v>36</v>
      </c>
      <c r="H41" s="106" t="s">
        <v>37</v>
      </c>
      <c r="I41" s="106"/>
      <c r="J41" s="106"/>
      <c r="K41" s="106"/>
      <c r="L41" s="106" t="s">
        <v>38</v>
      </c>
      <c r="M41" s="106"/>
      <c r="N41" s="50"/>
      <c r="O41" s="46" t="s">
        <v>55</v>
      </c>
      <c r="P41" s="46" t="s">
        <v>56</v>
      </c>
    </row>
    <row r="42" spans="1:18" ht="15" customHeight="1">
      <c r="A42" s="123" t="s">
        <v>96</v>
      </c>
      <c r="B42" s="123"/>
      <c r="C42" s="173" t="s">
        <v>84</v>
      </c>
      <c r="D42" s="173"/>
      <c r="E42" s="173"/>
      <c r="F42" s="173"/>
      <c r="G42" s="47">
        <v>1879.27</v>
      </c>
      <c r="H42" s="177">
        <f>$G42/$J$13*$J$14</f>
        <v>1252.8466666666666</v>
      </c>
      <c r="I42" s="177"/>
      <c r="J42" s="177"/>
      <c r="K42" s="177"/>
      <c r="L42" s="177">
        <f>G42-H42</f>
        <v>626.4233333333334</v>
      </c>
      <c r="M42" s="177"/>
      <c r="N42" s="178"/>
      <c r="O42" s="179">
        <f>L42+L43</f>
        <v>1053.5300000000002</v>
      </c>
      <c r="P42" s="49"/>
    </row>
    <row r="43" spans="1:18" ht="15.75">
      <c r="A43" s="123"/>
      <c r="B43" s="123"/>
      <c r="C43" s="173" t="s">
        <v>83</v>
      </c>
      <c r="D43" s="173"/>
      <c r="E43" s="173"/>
      <c r="F43" s="173"/>
      <c r="G43" s="47">
        <v>1281.32</v>
      </c>
      <c r="H43" s="177">
        <f t="shared" ref="H43:H45" si="2">$G43/$J$13*$J$14</f>
        <v>854.21333333333325</v>
      </c>
      <c r="I43" s="177"/>
      <c r="J43" s="177"/>
      <c r="K43" s="177"/>
      <c r="L43" s="177">
        <f t="shared" ref="L43:L45" si="3">G43-H43</f>
        <v>427.10666666666668</v>
      </c>
      <c r="M43" s="177"/>
      <c r="N43" s="178"/>
      <c r="O43" s="180"/>
      <c r="P43" s="49"/>
    </row>
    <row r="44" spans="1:18" ht="15.75">
      <c r="A44" s="123"/>
      <c r="B44" s="123"/>
      <c r="C44" s="173" t="s">
        <v>85</v>
      </c>
      <c r="D44" s="173"/>
      <c r="E44" s="173"/>
      <c r="F44" s="173"/>
      <c r="G44" s="47">
        <v>1537.58</v>
      </c>
      <c r="H44" s="177">
        <f t="shared" si="2"/>
        <v>1025.0533333333333</v>
      </c>
      <c r="I44" s="177"/>
      <c r="J44" s="177"/>
      <c r="K44" s="177"/>
      <c r="L44" s="177">
        <f t="shared" si="3"/>
        <v>512.52666666666664</v>
      </c>
      <c r="M44" s="177"/>
      <c r="N44" s="178"/>
      <c r="O44" s="49"/>
      <c r="P44" s="179">
        <f>L44+L45</f>
        <v>797.26333333333332</v>
      </c>
    </row>
    <row r="45" spans="1:18" ht="15.75">
      <c r="A45" s="123"/>
      <c r="B45" s="123"/>
      <c r="C45" s="173" t="s">
        <v>82</v>
      </c>
      <c r="D45" s="173"/>
      <c r="E45" s="173"/>
      <c r="F45" s="173"/>
      <c r="G45" s="47">
        <v>854.21</v>
      </c>
      <c r="H45" s="177">
        <f t="shared" si="2"/>
        <v>569.47333333333336</v>
      </c>
      <c r="I45" s="177"/>
      <c r="J45" s="177"/>
      <c r="K45" s="177"/>
      <c r="L45" s="177">
        <f t="shared" si="3"/>
        <v>284.73666666666668</v>
      </c>
      <c r="M45" s="177"/>
      <c r="N45" s="178"/>
      <c r="O45" s="49"/>
      <c r="P45" s="180"/>
    </row>
    <row r="46" spans="1:18" ht="18.75">
      <c r="A46" s="119" t="s">
        <v>33</v>
      </c>
      <c r="B46" s="119"/>
      <c r="C46" s="119"/>
      <c r="D46" s="119"/>
      <c r="E46" s="119"/>
      <c r="F46" s="119"/>
      <c r="G46" s="3"/>
      <c r="H46" s="175"/>
      <c r="I46" s="175"/>
      <c r="J46" s="175"/>
      <c r="K46" s="175"/>
      <c r="L46" s="176">
        <f>SUM(L42:M45)</f>
        <v>1850.7933333333335</v>
      </c>
      <c r="M46" s="176"/>
      <c r="N46" s="18">
        <v>2</v>
      </c>
      <c r="O46" s="148"/>
      <c r="P46" s="149"/>
    </row>
    <row r="47" spans="1:18" ht="15.75">
      <c r="A47" s="107" t="s">
        <v>44</v>
      </c>
      <c r="B47" s="107"/>
      <c r="C47" s="107"/>
      <c r="D47" s="107"/>
      <c r="E47" s="107"/>
      <c r="F47" s="107"/>
      <c r="G47" s="107"/>
      <c r="H47" s="107"/>
      <c r="I47" s="107"/>
      <c r="J47" s="107"/>
      <c r="K47" s="107"/>
      <c r="L47" s="107"/>
      <c r="M47" s="107"/>
      <c r="N47" s="10"/>
      <c r="O47" s="148"/>
      <c r="P47" s="149"/>
    </row>
    <row r="48" spans="1:18" ht="15" customHeight="1">
      <c r="A48" s="123" t="s">
        <v>45</v>
      </c>
      <c r="B48" s="123"/>
      <c r="C48" s="119" t="s">
        <v>46</v>
      </c>
      <c r="D48" s="119"/>
      <c r="E48" s="119"/>
      <c r="F48" s="119"/>
      <c r="G48" s="114" t="s">
        <v>47</v>
      </c>
      <c r="H48" s="114" t="s">
        <v>53</v>
      </c>
      <c r="I48" s="114"/>
      <c r="J48" s="114"/>
      <c r="K48" s="114"/>
      <c r="L48" s="114" t="s">
        <v>48</v>
      </c>
      <c r="M48" s="114"/>
      <c r="N48" s="112"/>
      <c r="O48" s="143"/>
      <c r="P48" s="144"/>
    </row>
    <row r="49" spans="1:16" ht="51" customHeight="1">
      <c r="A49" s="123"/>
      <c r="B49" s="123"/>
      <c r="C49" s="119"/>
      <c r="D49" s="119"/>
      <c r="E49" s="119"/>
      <c r="F49" s="119"/>
      <c r="G49" s="114"/>
      <c r="H49" s="114"/>
      <c r="I49" s="114"/>
      <c r="J49" s="114"/>
      <c r="K49" s="114"/>
      <c r="L49" s="114"/>
      <c r="M49" s="114"/>
      <c r="N49" s="112"/>
      <c r="O49" s="145"/>
      <c r="P49" s="146"/>
    </row>
    <row r="50" spans="1:16">
      <c r="A50" s="123"/>
      <c r="B50" s="123"/>
      <c r="C50" s="132" t="s">
        <v>49</v>
      </c>
      <c r="D50" s="132"/>
      <c r="E50" s="132"/>
      <c r="F50" s="132"/>
      <c r="G50" s="1">
        <v>3010.38</v>
      </c>
      <c r="H50" s="175">
        <f>(J12/D13*D14)-(D12)</f>
        <v>1246.7666666666664</v>
      </c>
      <c r="I50" s="175"/>
      <c r="J50" s="175"/>
      <c r="K50" s="175"/>
      <c r="L50" s="175">
        <f>IF(H50&lt;=0,G50,G50-H50)</f>
        <v>1763.6133333333337</v>
      </c>
      <c r="M50" s="175"/>
      <c r="N50" s="110"/>
      <c r="O50" s="143"/>
      <c r="P50" s="144"/>
    </row>
    <row r="51" spans="1:16">
      <c r="A51" s="123"/>
      <c r="B51" s="123"/>
      <c r="C51" s="132" t="s">
        <v>50</v>
      </c>
      <c r="D51" s="132"/>
      <c r="E51" s="132"/>
      <c r="F51" s="132"/>
      <c r="G51" s="1">
        <v>213.81</v>
      </c>
      <c r="H51" s="175">
        <f>G51</f>
        <v>213.81</v>
      </c>
      <c r="I51" s="175"/>
      <c r="J51" s="175"/>
      <c r="K51" s="175"/>
      <c r="L51" s="175">
        <f>G51-H51</f>
        <v>0</v>
      </c>
      <c r="M51" s="175"/>
      <c r="N51" s="110"/>
      <c r="O51" s="145"/>
      <c r="P51" s="146"/>
    </row>
    <row r="52" spans="1:16" ht="18.75">
      <c r="A52" s="119" t="s">
        <v>33</v>
      </c>
      <c r="B52" s="119"/>
      <c r="C52" s="133"/>
      <c r="D52" s="133"/>
      <c r="E52" s="133"/>
      <c r="F52" s="133"/>
      <c r="G52" s="1"/>
      <c r="H52" s="175"/>
      <c r="I52" s="175"/>
      <c r="J52" s="175"/>
      <c r="K52" s="175"/>
      <c r="L52" s="176">
        <f>SUM(L50+L51)</f>
        <v>1763.6133333333337</v>
      </c>
      <c r="M52" s="176"/>
      <c r="N52" s="18">
        <v>3</v>
      </c>
      <c r="O52" s="1"/>
      <c r="P52" s="1"/>
    </row>
    <row r="53" spans="1:16" ht="18.75" customHeight="1">
      <c r="A53" s="107" t="s">
        <v>93</v>
      </c>
      <c r="B53" s="107"/>
      <c r="C53" s="107"/>
      <c r="D53" s="107"/>
      <c r="E53" s="107"/>
      <c r="F53" s="107"/>
      <c r="G53" s="107"/>
      <c r="H53" s="107"/>
      <c r="I53" s="107"/>
      <c r="J53" s="107"/>
      <c r="K53" s="107"/>
      <c r="L53" s="107"/>
      <c r="M53" s="107"/>
      <c r="N53" s="39"/>
      <c r="O53" s="57"/>
      <c r="P53" s="58"/>
    </row>
    <row r="54" spans="1:16" ht="15" customHeight="1">
      <c r="A54" s="183" t="s">
        <v>94</v>
      </c>
      <c r="B54" s="184"/>
      <c r="C54" s="187" t="s">
        <v>54</v>
      </c>
      <c r="D54" s="188"/>
      <c r="E54" s="188"/>
      <c r="F54" s="189"/>
      <c r="G54" s="126">
        <f>L39-L52</f>
        <v>12097.740000000002</v>
      </c>
      <c r="H54" s="126"/>
      <c r="I54" s="126"/>
      <c r="J54" s="126"/>
      <c r="K54" s="126"/>
      <c r="L54" s="126"/>
      <c r="M54" s="126"/>
      <c r="N54" s="181"/>
      <c r="O54" s="143"/>
      <c r="P54" s="144"/>
    </row>
    <row r="55" spans="1:16">
      <c r="A55" s="185"/>
      <c r="B55" s="186"/>
      <c r="C55" s="190"/>
      <c r="D55" s="191"/>
      <c r="E55" s="191"/>
      <c r="F55" s="192"/>
      <c r="G55" s="126"/>
      <c r="H55" s="126"/>
      <c r="I55" s="126"/>
      <c r="J55" s="126"/>
      <c r="K55" s="126"/>
      <c r="L55" s="126"/>
      <c r="M55" s="126"/>
      <c r="N55" s="182"/>
      <c r="O55" s="145"/>
      <c r="P55" s="146"/>
    </row>
    <row r="57" spans="1:16" ht="119.25" customHeight="1">
      <c r="A57" s="100" t="s">
        <v>177</v>
      </c>
      <c r="B57" s="100"/>
      <c r="C57" s="100"/>
      <c r="D57" s="100"/>
      <c r="E57" s="100"/>
      <c r="F57" s="100"/>
      <c r="G57" s="100"/>
      <c r="H57" s="100"/>
      <c r="I57" s="100"/>
      <c r="J57" s="100"/>
      <c r="K57" s="100"/>
      <c r="L57" s="100"/>
      <c r="M57" s="100"/>
      <c r="N57" s="100"/>
      <c r="O57" s="100"/>
      <c r="P57" s="100"/>
    </row>
    <row r="58" spans="1:16" ht="21" customHeight="1">
      <c r="A58" s="101"/>
      <c r="B58" s="101"/>
      <c r="C58" s="101"/>
      <c r="D58" s="101"/>
      <c r="E58" s="101"/>
      <c r="F58" s="101"/>
      <c r="G58" s="101"/>
      <c r="H58" s="101"/>
      <c r="I58" s="101"/>
      <c r="J58" s="101"/>
      <c r="K58" s="101"/>
      <c r="L58" s="101"/>
      <c r="M58" s="101"/>
      <c r="N58" s="101"/>
      <c r="O58" s="101"/>
      <c r="P58" s="101"/>
    </row>
    <row r="59" spans="1:16" ht="45.75" customHeight="1">
      <c r="A59" s="104" t="s">
        <v>178</v>
      </c>
      <c r="B59" s="104"/>
      <c r="C59" s="104"/>
      <c r="D59" s="104"/>
      <c r="E59" s="104"/>
      <c r="F59" s="104"/>
      <c r="G59" s="104"/>
      <c r="H59" s="104"/>
      <c r="I59" s="104"/>
      <c r="J59" s="105" t="s">
        <v>179</v>
      </c>
      <c r="K59" s="105"/>
      <c r="L59" s="105"/>
      <c r="M59" s="105"/>
      <c r="N59" s="105"/>
      <c r="O59" s="105"/>
      <c r="P59" s="105"/>
    </row>
    <row r="60" spans="1:16" ht="45.75" customHeight="1">
      <c r="A60" s="166" t="s">
        <v>180</v>
      </c>
      <c r="B60" s="166"/>
      <c r="C60" s="166"/>
      <c r="D60" s="102"/>
      <c r="E60" s="102"/>
      <c r="F60" s="102"/>
      <c r="G60" s="102"/>
      <c r="H60" s="102"/>
      <c r="I60" s="102"/>
      <c r="J60" s="166" t="s">
        <v>180</v>
      </c>
      <c r="K60" s="166"/>
      <c r="L60" s="166"/>
      <c r="M60" s="102"/>
      <c r="N60" s="102"/>
      <c r="O60" s="102"/>
      <c r="P60" s="102"/>
    </row>
    <row r="61" spans="1:16" ht="45.75" customHeight="1">
      <c r="A61" s="166" t="s">
        <v>181</v>
      </c>
      <c r="B61" s="166"/>
      <c r="C61" s="166"/>
      <c r="D61" s="102"/>
      <c r="E61" s="102"/>
      <c r="F61" s="102"/>
      <c r="G61" s="102"/>
      <c r="H61" s="102"/>
      <c r="I61" s="102"/>
      <c r="J61" s="166" t="s">
        <v>181</v>
      </c>
      <c r="K61" s="166"/>
      <c r="L61" s="166"/>
      <c r="M61" s="102"/>
      <c r="N61" s="102"/>
      <c r="O61" s="102"/>
      <c r="P61" s="102"/>
    </row>
    <row r="62" spans="1:16" ht="88.5" customHeight="1">
      <c r="A62" s="166" t="s">
        <v>182</v>
      </c>
      <c r="B62" s="166"/>
      <c r="C62" s="166"/>
      <c r="D62" s="102"/>
      <c r="E62" s="102"/>
      <c r="F62" s="102"/>
      <c r="G62" s="102"/>
      <c r="H62" s="102"/>
      <c r="I62" s="102"/>
      <c r="J62" s="166" t="s">
        <v>182</v>
      </c>
      <c r="K62" s="166"/>
      <c r="L62" s="166"/>
      <c r="M62" s="102"/>
      <c r="N62" s="102"/>
      <c r="O62" s="102"/>
      <c r="P62" s="102"/>
    </row>
    <row r="64" spans="1:16" ht="30" customHeight="1"/>
    <row r="71" spans="7:7">
      <c r="G71" s="82"/>
    </row>
  </sheetData>
  <mergeCells count="193">
    <mergeCell ref="A57:P57"/>
    <mergeCell ref="A58:P58"/>
    <mergeCell ref="A59:I59"/>
    <mergeCell ref="J59:P59"/>
    <mergeCell ref="A60:C60"/>
    <mergeCell ref="D60:I60"/>
    <mergeCell ref="J60:L60"/>
    <mergeCell ref="M60:P60"/>
    <mergeCell ref="A61:C61"/>
    <mergeCell ref="D61:I61"/>
    <mergeCell ref="J61:L61"/>
    <mergeCell ref="M61:P61"/>
    <mergeCell ref="A62:C62"/>
    <mergeCell ref="D62:I62"/>
    <mergeCell ref="J62:L62"/>
    <mergeCell ref="M62:P62"/>
    <mergeCell ref="R1:S1"/>
    <mergeCell ref="A2:P2"/>
    <mergeCell ref="H46:K46"/>
    <mergeCell ref="L46:M46"/>
    <mergeCell ref="N54:N55"/>
    <mergeCell ref="O54:P55"/>
    <mergeCell ref="A52:B52"/>
    <mergeCell ref="C52:F52"/>
    <mergeCell ref="H52:K52"/>
    <mergeCell ref="L52:M52"/>
    <mergeCell ref="A54:B55"/>
    <mergeCell ref="C54:F55"/>
    <mergeCell ref="G54:M55"/>
    <mergeCell ref="C50:F50"/>
    <mergeCell ref="H50:K50"/>
    <mergeCell ref="L50:M50"/>
    <mergeCell ref="P44:P45"/>
    <mergeCell ref="C45:F45"/>
    <mergeCell ref="H45:K45"/>
    <mergeCell ref="L45:M45"/>
    <mergeCell ref="N50:N51"/>
    <mergeCell ref="O50:P51"/>
    <mergeCell ref="C51:F51"/>
    <mergeCell ref="H51:K51"/>
    <mergeCell ref="L51:M51"/>
    <mergeCell ref="O46:P46"/>
    <mergeCell ref="A47:M47"/>
    <mergeCell ref="O47:P47"/>
    <mergeCell ref="A48:B51"/>
    <mergeCell ref="C48:F49"/>
    <mergeCell ref="G48:G49"/>
    <mergeCell ref="H48:K49"/>
    <mergeCell ref="L48:M49"/>
    <mergeCell ref="N48:N49"/>
    <mergeCell ref="O48:P49"/>
    <mergeCell ref="A46:B46"/>
    <mergeCell ref="A42:B45"/>
    <mergeCell ref="C42:F42"/>
    <mergeCell ref="H42:K42"/>
    <mergeCell ref="C46:F46"/>
    <mergeCell ref="L42:M42"/>
    <mergeCell ref="N42:N43"/>
    <mergeCell ref="O42:O43"/>
    <mergeCell ref="C43:F43"/>
    <mergeCell ref="H43:K43"/>
    <mergeCell ref="L43:M43"/>
    <mergeCell ref="C44:F44"/>
    <mergeCell ref="H44:K44"/>
    <mergeCell ref="L44:M44"/>
    <mergeCell ref="N44:N45"/>
    <mergeCell ref="O39:P39"/>
    <mergeCell ref="A40:M40"/>
    <mergeCell ref="O40:P40"/>
    <mergeCell ref="A41:B41"/>
    <mergeCell ref="C41:F41"/>
    <mergeCell ref="H41:K41"/>
    <mergeCell ref="L41:M41"/>
    <mergeCell ref="C38:F38"/>
    <mergeCell ref="H38:K38"/>
    <mergeCell ref="L38:M38"/>
    <mergeCell ref="A39:B39"/>
    <mergeCell ref="C39:F39"/>
    <mergeCell ref="H39:K39"/>
    <mergeCell ref="L39:M39"/>
    <mergeCell ref="C36:F36"/>
    <mergeCell ref="H36:K36"/>
    <mergeCell ref="L36:M36"/>
    <mergeCell ref="C37:F37"/>
    <mergeCell ref="H37:K37"/>
    <mergeCell ref="L37:M37"/>
    <mergeCell ref="C34:F34"/>
    <mergeCell ref="H34:K34"/>
    <mergeCell ref="L34:M34"/>
    <mergeCell ref="C35:F35"/>
    <mergeCell ref="H35:K35"/>
    <mergeCell ref="L35:M35"/>
    <mergeCell ref="L26:M26"/>
    <mergeCell ref="C27:F27"/>
    <mergeCell ref="H27:K27"/>
    <mergeCell ref="L27:M27"/>
    <mergeCell ref="C32:F32"/>
    <mergeCell ref="H32:K32"/>
    <mergeCell ref="L32:M32"/>
    <mergeCell ref="C33:F33"/>
    <mergeCell ref="H33:K33"/>
    <mergeCell ref="L33:M33"/>
    <mergeCell ref="C30:F30"/>
    <mergeCell ref="H30:K30"/>
    <mergeCell ref="L30:M30"/>
    <mergeCell ref="C31:F31"/>
    <mergeCell ref="H31:K31"/>
    <mergeCell ref="L31:M31"/>
    <mergeCell ref="C24:F24"/>
    <mergeCell ref="H24:K24"/>
    <mergeCell ref="L24:M24"/>
    <mergeCell ref="C25:F25"/>
    <mergeCell ref="H25:K25"/>
    <mergeCell ref="L25:M25"/>
    <mergeCell ref="O19:P21"/>
    <mergeCell ref="A22:B38"/>
    <mergeCell ref="C22:F22"/>
    <mergeCell ref="H22:K22"/>
    <mergeCell ref="L22:M22"/>
    <mergeCell ref="N22:N38"/>
    <mergeCell ref="O22:P38"/>
    <mergeCell ref="C23:F23"/>
    <mergeCell ref="H23:K23"/>
    <mergeCell ref="L23:M23"/>
    <mergeCell ref="C28:F28"/>
    <mergeCell ref="H28:K28"/>
    <mergeCell ref="L28:M28"/>
    <mergeCell ref="C29:F29"/>
    <mergeCell ref="H29:K29"/>
    <mergeCell ref="L29:M29"/>
    <mergeCell ref="C26:F26"/>
    <mergeCell ref="H26:K26"/>
    <mergeCell ref="A17:C17"/>
    <mergeCell ref="D17:M17"/>
    <mergeCell ref="A18:M18"/>
    <mergeCell ref="O18:P18"/>
    <mergeCell ref="A19:B21"/>
    <mergeCell ref="C19:F21"/>
    <mergeCell ref="G19:G21"/>
    <mergeCell ref="H19:K21"/>
    <mergeCell ref="L19:M21"/>
    <mergeCell ref="N19:N21"/>
    <mergeCell ref="A15:C15"/>
    <mergeCell ref="D15:F15"/>
    <mergeCell ref="G15:I15"/>
    <mergeCell ref="J15:M15"/>
    <mergeCell ref="A16:C16"/>
    <mergeCell ref="D16:F16"/>
    <mergeCell ref="G16:I16"/>
    <mergeCell ref="J16:M16"/>
    <mergeCell ref="A13:C13"/>
    <mergeCell ref="D13:F13"/>
    <mergeCell ref="G13:I13"/>
    <mergeCell ref="J13:M13"/>
    <mergeCell ref="A14:C14"/>
    <mergeCell ref="D14:F14"/>
    <mergeCell ref="G14:I14"/>
    <mergeCell ref="J14:M14"/>
    <mergeCell ref="D12:F12"/>
    <mergeCell ref="G12:I12"/>
    <mergeCell ref="J12:M12"/>
    <mergeCell ref="A9:C9"/>
    <mergeCell ref="D9:F9"/>
    <mergeCell ref="G9:I9"/>
    <mergeCell ref="J9:M9"/>
    <mergeCell ref="A10:C10"/>
    <mergeCell ref="D10:F10"/>
    <mergeCell ref="G10:I10"/>
    <mergeCell ref="J10:M10"/>
    <mergeCell ref="A1:P1"/>
    <mergeCell ref="A53:M53"/>
    <mergeCell ref="A7:C7"/>
    <mergeCell ref="D7:F7"/>
    <mergeCell ref="G7:I7"/>
    <mergeCell ref="J7:M7"/>
    <mergeCell ref="A8:C8"/>
    <mergeCell ref="D8:F8"/>
    <mergeCell ref="G8:I8"/>
    <mergeCell ref="J8:M8"/>
    <mergeCell ref="A4:P4"/>
    <mergeCell ref="A5:M5"/>
    <mergeCell ref="N5:N17"/>
    <mergeCell ref="O5:P5"/>
    <mergeCell ref="A6:C6"/>
    <mergeCell ref="D6:F6"/>
    <mergeCell ref="G6:I6"/>
    <mergeCell ref="J6:M6"/>
    <mergeCell ref="O6:P17"/>
    <mergeCell ref="A11:C11"/>
    <mergeCell ref="D11:F11"/>
    <mergeCell ref="G11:I11"/>
    <mergeCell ref="J11:M11"/>
    <mergeCell ref="A12:C12"/>
  </mergeCells>
  <hyperlinks>
    <hyperlink ref="R1:S1" location="İÇİNDEKİLER!A1" display="İÇİNDEKİLER" xr:uid="{00000000-0004-0000-0200-000000000000}"/>
  </hyperlinks>
  <pageMargins left="0.7" right="0.7" top="0.75" bottom="0.75" header="0.3" footer="0.3"/>
  <pageSetup paperSize="9" scale="52" orientation="portrait" horizontalDpi="4294967294" verticalDpi="4294967294" r:id="rId1"/>
  <colBreaks count="1" manualBreakCount="1">
    <brk id="16" max="66"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65"/>
  <sheetViews>
    <sheetView zoomScale="110" zoomScaleNormal="110" workbookViewId="0">
      <selection activeCell="D18" sqref="D18:M18"/>
    </sheetView>
  </sheetViews>
  <sheetFormatPr defaultRowHeight="15"/>
  <cols>
    <col min="7" max="7" width="11.140625" customWidth="1"/>
    <col min="13" max="14" width="6.85546875" customWidth="1"/>
    <col min="15" max="15" width="18.85546875" customWidth="1"/>
    <col min="16" max="16" width="23.28515625" customWidth="1"/>
    <col min="18" max="18" width="12.85546875" customWidth="1"/>
  </cols>
  <sheetData>
    <row r="1" spans="1:27" ht="48.95" customHeight="1">
      <c r="A1" s="216" t="s">
        <v>149</v>
      </c>
      <c r="B1" s="217"/>
      <c r="C1" s="217"/>
      <c r="D1" s="217"/>
      <c r="E1" s="217"/>
      <c r="F1" s="217"/>
      <c r="G1" s="217"/>
      <c r="H1" s="217"/>
      <c r="I1" s="217"/>
      <c r="J1" s="217"/>
      <c r="K1" s="217"/>
      <c r="L1" s="217"/>
      <c r="M1" s="217"/>
      <c r="N1" s="217"/>
      <c r="O1" s="217"/>
      <c r="P1" s="218"/>
      <c r="Q1" s="40"/>
      <c r="R1" s="136" t="s">
        <v>166</v>
      </c>
      <c r="S1" s="136"/>
      <c r="T1" s="40"/>
      <c r="U1" s="40"/>
      <c r="V1" s="40"/>
      <c r="W1" s="40"/>
      <c r="X1" s="40"/>
      <c r="Y1" s="40"/>
      <c r="Z1" s="40"/>
      <c r="AA1" s="40"/>
    </row>
    <row r="2" spans="1:27" ht="44.1" customHeight="1" thickBot="1">
      <c r="A2" s="213" t="s">
        <v>153</v>
      </c>
      <c r="B2" s="214"/>
      <c r="C2" s="214"/>
      <c r="D2" s="214"/>
      <c r="E2" s="214"/>
      <c r="F2" s="214"/>
      <c r="G2" s="214"/>
      <c r="H2" s="214"/>
      <c r="I2" s="214"/>
      <c r="J2" s="214"/>
      <c r="K2" s="214"/>
      <c r="L2" s="214"/>
      <c r="M2" s="214"/>
      <c r="N2" s="214"/>
      <c r="O2" s="214"/>
      <c r="P2" s="215"/>
      <c r="Q2" s="40"/>
      <c r="R2" s="40"/>
      <c r="S2" s="40"/>
      <c r="T2" s="40"/>
      <c r="U2" s="40"/>
      <c r="V2" s="40"/>
      <c r="W2" s="40"/>
      <c r="X2" s="40"/>
      <c r="Y2" s="40"/>
      <c r="Z2" s="40"/>
      <c r="AA2" s="40"/>
    </row>
    <row r="3" spans="1:27" ht="23.25">
      <c r="A3" s="62"/>
      <c r="B3" s="62"/>
      <c r="C3" s="62"/>
      <c r="D3" s="62"/>
      <c r="E3" s="62"/>
      <c r="F3" s="62"/>
      <c r="G3" s="62"/>
      <c r="H3" s="62"/>
      <c r="I3" s="62"/>
      <c r="J3" s="62"/>
      <c r="K3" s="62"/>
      <c r="L3" s="62"/>
      <c r="M3" s="62"/>
      <c r="N3" s="62"/>
      <c r="O3" s="62"/>
      <c r="P3" s="62"/>
      <c r="Q3" s="40"/>
      <c r="R3" s="40"/>
      <c r="S3" s="40"/>
      <c r="T3" s="40"/>
      <c r="U3" s="40"/>
      <c r="V3" s="40"/>
      <c r="W3" s="40"/>
      <c r="X3" s="40"/>
      <c r="Y3" s="40"/>
      <c r="Z3" s="40"/>
      <c r="AA3" s="40"/>
    </row>
    <row r="4" spans="1:27" ht="28.5" customHeight="1">
      <c r="A4" s="162" t="s">
        <v>0</v>
      </c>
      <c r="B4" s="163"/>
      <c r="C4" s="163"/>
      <c r="D4" s="163"/>
      <c r="E4" s="163"/>
      <c r="F4" s="163"/>
      <c r="G4" s="163"/>
      <c r="H4" s="163"/>
      <c r="I4" s="163"/>
      <c r="J4" s="163"/>
      <c r="K4" s="163"/>
      <c r="L4" s="163"/>
      <c r="M4" s="163"/>
      <c r="N4" s="163"/>
      <c r="O4" s="163"/>
      <c r="P4" s="164"/>
    </row>
    <row r="5" spans="1:27" ht="15.75">
      <c r="A5" s="107" t="s">
        <v>1</v>
      </c>
      <c r="B5" s="107"/>
      <c r="C5" s="107"/>
      <c r="D5" s="107"/>
      <c r="E5" s="107"/>
      <c r="F5" s="107"/>
      <c r="G5" s="107"/>
      <c r="H5" s="107"/>
      <c r="I5" s="107"/>
      <c r="J5" s="107"/>
      <c r="K5" s="107"/>
      <c r="L5" s="107"/>
      <c r="M5" s="107"/>
      <c r="N5" s="161"/>
      <c r="O5" s="147"/>
      <c r="P5" s="147"/>
    </row>
    <row r="6" spans="1:27" ht="15" customHeight="1">
      <c r="A6" s="127" t="s">
        <v>2</v>
      </c>
      <c r="B6" s="127"/>
      <c r="C6" s="127"/>
      <c r="D6" s="121"/>
      <c r="E6" s="121"/>
      <c r="F6" s="121"/>
      <c r="G6" s="127" t="s">
        <v>3</v>
      </c>
      <c r="H6" s="127"/>
      <c r="I6" s="127"/>
      <c r="J6" s="121"/>
      <c r="K6" s="121"/>
      <c r="L6" s="121"/>
      <c r="M6" s="121"/>
      <c r="N6" s="161"/>
      <c r="O6" s="150"/>
      <c r="P6" s="151"/>
    </row>
    <row r="7" spans="1:27" ht="15" customHeight="1">
      <c r="A7" s="127" t="s">
        <v>4</v>
      </c>
      <c r="B7" s="127"/>
      <c r="C7" s="127"/>
      <c r="D7" s="121"/>
      <c r="E7" s="121"/>
      <c r="F7" s="121"/>
      <c r="G7" s="127" t="s">
        <v>3</v>
      </c>
      <c r="H7" s="127"/>
      <c r="I7" s="127"/>
      <c r="J7" s="121"/>
      <c r="K7" s="121"/>
      <c r="L7" s="121"/>
      <c r="M7" s="121"/>
      <c r="N7" s="161"/>
      <c r="O7" s="150"/>
      <c r="P7" s="151"/>
    </row>
    <row r="8" spans="1:27" ht="15" customHeight="1">
      <c r="A8" s="127" t="s">
        <v>5</v>
      </c>
      <c r="B8" s="127"/>
      <c r="C8" s="127"/>
      <c r="D8" s="121"/>
      <c r="E8" s="121"/>
      <c r="F8" s="121"/>
      <c r="G8" s="127" t="s">
        <v>9</v>
      </c>
      <c r="H8" s="127"/>
      <c r="I8" s="127"/>
      <c r="J8" s="121"/>
      <c r="K8" s="121"/>
      <c r="L8" s="121"/>
      <c r="M8" s="121"/>
      <c r="N8" s="161"/>
      <c r="O8" s="150"/>
      <c r="P8" s="151"/>
    </row>
    <row r="9" spans="1:27" ht="15" customHeight="1">
      <c r="A9" s="127" t="s">
        <v>6</v>
      </c>
      <c r="B9" s="127"/>
      <c r="C9" s="127"/>
      <c r="D9" s="121"/>
      <c r="E9" s="121"/>
      <c r="F9" s="121"/>
      <c r="G9" s="127" t="s">
        <v>10</v>
      </c>
      <c r="H9" s="127"/>
      <c r="I9" s="127"/>
      <c r="J9" s="121"/>
      <c r="K9" s="121"/>
      <c r="L9" s="121"/>
      <c r="M9" s="121"/>
      <c r="N9" s="161"/>
      <c r="O9" s="150"/>
      <c r="P9" s="151"/>
    </row>
    <row r="10" spans="1:27" ht="15" customHeight="1">
      <c r="A10" s="127" t="s">
        <v>7</v>
      </c>
      <c r="B10" s="127"/>
      <c r="C10" s="127"/>
      <c r="D10" s="121"/>
      <c r="E10" s="121"/>
      <c r="F10" s="121"/>
      <c r="G10" s="127" t="s">
        <v>11</v>
      </c>
      <c r="H10" s="127"/>
      <c r="I10" s="127"/>
      <c r="J10" s="219">
        <v>45200</v>
      </c>
      <c r="K10" s="121"/>
      <c r="L10" s="121"/>
      <c r="M10" s="121"/>
      <c r="N10" s="161"/>
      <c r="O10" s="150"/>
      <c r="P10" s="151"/>
    </row>
    <row r="11" spans="1:27" ht="15" customHeight="1">
      <c r="A11" s="127" t="s">
        <v>12</v>
      </c>
      <c r="B11" s="127"/>
      <c r="C11" s="127"/>
      <c r="D11" s="212">
        <v>45233</v>
      </c>
      <c r="E11" s="121"/>
      <c r="F11" s="121"/>
      <c r="G11" s="127" t="s">
        <v>13</v>
      </c>
      <c r="H11" s="127"/>
      <c r="I11" s="127"/>
      <c r="J11" s="121"/>
      <c r="K11" s="121"/>
      <c r="L11" s="121"/>
      <c r="M11" s="121"/>
      <c r="N11" s="161"/>
      <c r="O11" s="150"/>
      <c r="P11" s="151"/>
    </row>
    <row r="12" spans="1:27" ht="15" customHeight="1">
      <c r="A12" s="127" t="s">
        <v>14</v>
      </c>
      <c r="B12" s="127"/>
      <c r="C12" s="127"/>
      <c r="D12" s="121">
        <v>2280.46</v>
      </c>
      <c r="E12" s="121"/>
      <c r="F12" s="121"/>
      <c r="G12" s="127" t="s">
        <v>40</v>
      </c>
      <c r="H12" s="127"/>
      <c r="I12" s="127"/>
      <c r="J12" s="121">
        <f>G51+D12</f>
        <v>5290.84</v>
      </c>
      <c r="K12" s="121"/>
      <c r="L12" s="121"/>
      <c r="M12" s="121"/>
      <c r="N12" s="161"/>
      <c r="O12" s="150"/>
      <c r="P12" s="151"/>
    </row>
    <row r="13" spans="1:27" ht="15" customHeight="1">
      <c r="A13" s="127" t="s">
        <v>41</v>
      </c>
      <c r="B13" s="127"/>
      <c r="C13" s="127"/>
      <c r="D13" s="121">
        <v>31</v>
      </c>
      <c r="E13" s="121"/>
      <c r="F13" s="121"/>
      <c r="G13" s="127" t="s">
        <v>42</v>
      </c>
      <c r="H13" s="127"/>
      <c r="I13" s="127"/>
      <c r="J13" s="121">
        <v>30</v>
      </c>
      <c r="K13" s="121"/>
      <c r="L13" s="121"/>
      <c r="M13" s="121"/>
      <c r="N13" s="161"/>
      <c r="O13" s="150"/>
      <c r="P13" s="151"/>
    </row>
    <row r="14" spans="1:27" ht="15" customHeight="1">
      <c r="A14" s="127" t="s">
        <v>43</v>
      </c>
      <c r="B14" s="127"/>
      <c r="C14" s="127"/>
      <c r="D14" s="121">
        <v>20</v>
      </c>
      <c r="E14" s="121"/>
      <c r="F14" s="121"/>
      <c r="G14" s="127" t="s">
        <v>43</v>
      </c>
      <c r="H14" s="127"/>
      <c r="I14" s="127"/>
      <c r="J14" s="121">
        <f>D14</f>
        <v>20</v>
      </c>
      <c r="K14" s="121"/>
      <c r="L14" s="121"/>
      <c r="M14" s="121"/>
      <c r="N14" s="161"/>
      <c r="O14" s="150"/>
      <c r="P14" s="151"/>
    </row>
    <row r="15" spans="1:27" ht="15" customHeight="1">
      <c r="A15" s="127" t="s">
        <v>62</v>
      </c>
      <c r="B15" s="127"/>
      <c r="C15" s="127"/>
      <c r="D15" s="121">
        <f>D13-D14</f>
        <v>11</v>
      </c>
      <c r="E15" s="121"/>
      <c r="F15" s="121"/>
      <c r="G15" s="127" t="s">
        <v>62</v>
      </c>
      <c r="H15" s="127"/>
      <c r="I15" s="127"/>
      <c r="J15" s="121">
        <f>J13-J14</f>
        <v>10</v>
      </c>
      <c r="K15" s="121"/>
      <c r="L15" s="121"/>
      <c r="M15" s="121"/>
      <c r="N15" s="161"/>
      <c r="O15" s="150"/>
      <c r="P15" s="151"/>
    </row>
    <row r="16" spans="1:27" ht="15" customHeight="1">
      <c r="A16" s="127" t="s">
        <v>58</v>
      </c>
      <c r="B16" s="127"/>
      <c r="C16" s="127"/>
      <c r="D16" s="121">
        <v>19595.71</v>
      </c>
      <c r="E16" s="121"/>
      <c r="F16" s="121"/>
      <c r="G16" s="127" t="s">
        <v>57</v>
      </c>
      <c r="H16" s="127"/>
      <c r="I16" s="127"/>
      <c r="J16" s="205">
        <f>J12/D16</f>
        <v>0.26999991324631772</v>
      </c>
      <c r="K16" s="205"/>
      <c r="L16" s="205"/>
      <c r="M16" s="205"/>
      <c r="N16" s="161"/>
      <c r="O16" s="150"/>
      <c r="P16" s="151"/>
    </row>
    <row r="17" spans="1:16" ht="15" customHeight="1">
      <c r="A17" s="206" t="s">
        <v>174</v>
      </c>
      <c r="B17" s="207"/>
      <c r="C17" s="207"/>
      <c r="D17" s="207"/>
      <c r="E17" s="207"/>
      <c r="F17" s="207"/>
      <c r="G17" s="207"/>
      <c r="H17" s="207"/>
      <c r="I17" s="208"/>
      <c r="J17" s="209">
        <v>0</v>
      </c>
      <c r="K17" s="210"/>
      <c r="L17" s="210"/>
      <c r="M17" s="211"/>
      <c r="N17" s="161"/>
      <c r="O17" s="150"/>
      <c r="P17" s="151"/>
    </row>
    <row r="18" spans="1:16" ht="29.25" customHeight="1">
      <c r="A18" s="117" t="s">
        <v>8</v>
      </c>
      <c r="B18" s="117"/>
      <c r="C18" s="117"/>
      <c r="D18" s="120"/>
      <c r="E18" s="120"/>
      <c r="F18" s="120"/>
      <c r="G18" s="120"/>
      <c r="H18" s="120"/>
      <c r="I18" s="120"/>
      <c r="J18" s="120"/>
      <c r="K18" s="120"/>
      <c r="L18" s="120"/>
      <c r="M18" s="120"/>
      <c r="N18" s="161"/>
      <c r="O18" s="145"/>
      <c r="P18" s="146"/>
    </row>
    <row r="19" spans="1:16" ht="15.75">
      <c r="A19" s="107" t="s">
        <v>15</v>
      </c>
      <c r="B19" s="107"/>
      <c r="C19" s="107"/>
      <c r="D19" s="107"/>
      <c r="E19" s="107"/>
      <c r="F19" s="107"/>
      <c r="G19" s="107"/>
      <c r="H19" s="107"/>
      <c r="I19" s="107"/>
      <c r="J19" s="107"/>
      <c r="K19" s="107"/>
      <c r="L19" s="107"/>
      <c r="M19" s="107"/>
      <c r="N19" s="12"/>
      <c r="O19" s="148"/>
      <c r="P19" s="149"/>
    </row>
    <row r="20" spans="1:16" ht="15" customHeight="1">
      <c r="A20" s="130"/>
      <c r="B20" s="130"/>
      <c r="C20" s="121"/>
      <c r="D20" s="121"/>
      <c r="E20" s="121"/>
      <c r="F20" s="121"/>
      <c r="G20" s="130" t="s">
        <v>30</v>
      </c>
      <c r="H20" s="203" t="s">
        <v>31</v>
      </c>
      <c r="I20" s="204"/>
      <c r="J20" s="204"/>
      <c r="K20" s="204"/>
      <c r="L20" s="115" t="s">
        <v>32</v>
      </c>
      <c r="M20" s="107"/>
      <c r="N20" s="109"/>
      <c r="O20" s="143"/>
      <c r="P20" s="144"/>
    </row>
    <row r="21" spans="1:16">
      <c r="A21" s="130"/>
      <c r="B21" s="130"/>
      <c r="C21" s="121"/>
      <c r="D21" s="121"/>
      <c r="E21" s="121"/>
      <c r="F21" s="121"/>
      <c r="G21" s="130"/>
      <c r="H21" s="204"/>
      <c r="I21" s="204"/>
      <c r="J21" s="204"/>
      <c r="K21" s="204"/>
      <c r="L21" s="107"/>
      <c r="M21" s="107"/>
      <c r="N21" s="109"/>
      <c r="O21" s="150"/>
      <c r="P21" s="151"/>
    </row>
    <row r="22" spans="1:16" ht="30" customHeight="1">
      <c r="A22" s="130"/>
      <c r="B22" s="130"/>
      <c r="C22" s="121"/>
      <c r="D22" s="121"/>
      <c r="E22" s="121"/>
      <c r="F22" s="121"/>
      <c r="G22" s="130"/>
      <c r="H22" s="204"/>
      <c r="I22" s="204"/>
      <c r="J22" s="204"/>
      <c r="K22" s="204"/>
      <c r="L22" s="107"/>
      <c r="M22" s="107"/>
      <c r="N22" s="109"/>
      <c r="O22" s="145"/>
      <c r="P22" s="146"/>
    </row>
    <row r="23" spans="1:16" ht="15" customHeight="1">
      <c r="A23" s="123" t="s">
        <v>16</v>
      </c>
      <c r="B23" s="123"/>
      <c r="C23" s="127" t="s">
        <v>17</v>
      </c>
      <c r="D23" s="127"/>
      <c r="E23" s="127"/>
      <c r="F23" s="127"/>
      <c r="G23" s="42">
        <v>0</v>
      </c>
      <c r="H23" s="196">
        <f>$G23/$D$13*$D$14</f>
        <v>0</v>
      </c>
      <c r="I23" s="196"/>
      <c r="J23" s="196"/>
      <c r="K23" s="196"/>
      <c r="L23" s="196">
        <f>G23-H23</f>
        <v>0</v>
      </c>
      <c r="M23" s="196"/>
      <c r="N23" s="110"/>
      <c r="O23" s="143"/>
      <c r="P23" s="144"/>
    </row>
    <row r="24" spans="1:16" ht="15.75">
      <c r="A24" s="123"/>
      <c r="B24" s="123"/>
      <c r="C24" s="127" t="s">
        <v>18</v>
      </c>
      <c r="D24" s="127"/>
      <c r="E24" s="127"/>
      <c r="F24" s="127"/>
      <c r="G24" s="42">
        <v>0</v>
      </c>
      <c r="H24" s="196">
        <f t="shared" ref="H24:H39" si="0">$G24/$D$13*$D$14</f>
        <v>0</v>
      </c>
      <c r="I24" s="196"/>
      <c r="J24" s="196"/>
      <c r="K24" s="196"/>
      <c r="L24" s="196">
        <f t="shared" ref="L24:L39" si="1">G24-H24</f>
        <v>0</v>
      </c>
      <c r="M24" s="196"/>
      <c r="N24" s="110"/>
      <c r="O24" s="150"/>
      <c r="P24" s="151"/>
    </row>
    <row r="25" spans="1:16" ht="15.75">
      <c r="A25" s="123"/>
      <c r="B25" s="123"/>
      <c r="C25" s="127" t="s">
        <v>19</v>
      </c>
      <c r="D25" s="127"/>
      <c r="E25" s="127"/>
      <c r="F25" s="127"/>
      <c r="G25" s="42">
        <v>0</v>
      </c>
      <c r="H25" s="196">
        <f t="shared" si="0"/>
        <v>0</v>
      </c>
      <c r="I25" s="196"/>
      <c r="J25" s="196"/>
      <c r="K25" s="196"/>
      <c r="L25" s="196">
        <f t="shared" si="1"/>
        <v>0</v>
      </c>
      <c r="M25" s="196"/>
      <c r="N25" s="110"/>
      <c r="O25" s="150"/>
      <c r="P25" s="151"/>
    </row>
    <row r="26" spans="1:16" ht="15.75">
      <c r="A26" s="123"/>
      <c r="B26" s="123"/>
      <c r="C26" s="127" t="s">
        <v>20</v>
      </c>
      <c r="D26" s="127"/>
      <c r="E26" s="127"/>
      <c r="F26" s="127"/>
      <c r="G26" s="42">
        <v>0</v>
      </c>
      <c r="H26" s="196">
        <f t="shared" si="0"/>
        <v>0</v>
      </c>
      <c r="I26" s="196"/>
      <c r="J26" s="196"/>
      <c r="K26" s="196"/>
      <c r="L26" s="196">
        <f t="shared" si="1"/>
        <v>0</v>
      </c>
      <c r="M26" s="196"/>
      <c r="N26" s="110"/>
      <c r="O26" s="150"/>
      <c r="P26" s="151"/>
    </row>
    <row r="27" spans="1:16" ht="15.75">
      <c r="A27" s="123"/>
      <c r="B27" s="123"/>
      <c r="C27" s="127" t="s">
        <v>21</v>
      </c>
      <c r="D27" s="127"/>
      <c r="E27" s="127"/>
      <c r="F27" s="127"/>
      <c r="G27" s="42">
        <v>0</v>
      </c>
      <c r="H27" s="196">
        <f t="shared" si="0"/>
        <v>0</v>
      </c>
      <c r="I27" s="196"/>
      <c r="J27" s="196"/>
      <c r="K27" s="196"/>
      <c r="L27" s="196">
        <f t="shared" si="1"/>
        <v>0</v>
      </c>
      <c r="M27" s="196"/>
      <c r="N27" s="110"/>
      <c r="O27" s="150"/>
      <c r="P27" s="151"/>
    </row>
    <row r="28" spans="1:16" ht="15.75">
      <c r="A28" s="123"/>
      <c r="B28" s="123"/>
      <c r="C28" s="127" t="s">
        <v>91</v>
      </c>
      <c r="D28" s="127"/>
      <c r="E28" s="127"/>
      <c r="F28" s="127"/>
      <c r="G28" s="42">
        <v>1158.77</v>
      </c>
      <c r="H28" s="196">
        <f>G28</f>
        <v>1158.77</v>
      </c>
      <c r="I28" s="196"/>
      <c r="J28" s="196"/>
      <c r="K28" s="196"/>
      <c r="L28" s="196">
        <f t="shared" si="1"/>
        <v>0</v>
      </c>
      <c r="M28" s="196"/>
      <c r="N28" s="110"/>
      <c r="O28" s="150"/>
      <c r="P28" s="151"/>
    </row>
    <row r="29" spans="1:16" ht="15.75">
      <c r="A29" s="123"/>
      <c r="B29" s="123"/>
      <c r="C29" s="127" t="s">
        <v>92</v>
      </c>
      <c r="D29" s="127"/>
      <c r="E29" s="127"/>
      <c r="F29" s="127"/>
      <c r="G29" s="42">
        <v>637.25</v>
      </c>
      <c r="H29" s="196">
        <f>G29</f>
        <v>637.25</v>
      </c>
      <c r="I29" s="196"/>
      <c r="J29" s="196"/>
      <c r="K29" s="196"/>
      <c r="L29" s="196">
        <f t="shared" si="1"/>
        <v>0</v>
      </c>
      <c r="M29" s="196"/>
      <c r="N29" s="110"/>
      <c r="O29" s="150"/>
      <c r="P29" s="151"/>
    </row>
    <row r="30" spans="1:16" ht="15.75">
      <c r="A30" s="123"/>
      <c r="B30" s="123"/>
      <c r="C30" s="127" t="s">
        <v>98</v>
      </c>
      <c r="D30" s="127"/>
      <c r="E30" s="127"/>
      <c r="F30" s="127"/>
      <c r="G30" s="42">
        <v>0</v>
      </c>
      <c r="H30" s="196">
        <f>G30</f>
        <v>0</v>
      </c>
      <c r="I30" s="196"/>
      <c r="J30" s="196"/>
      <c r="K30" s="196"/>
      <c r="L30" s="196">
        <f t="shared" si="1"/>
        <v>0</v>
      </c>
      <c r="M30" s="196"/>
      <c r="N30" s="110"/>
      <c r="O30" s="150"/>
      <c r="P30" s="151"/>
    </row>
    <row r="31" spans="1:16" ht="15.75">
      <c r="A31" s="123"/>
      <c r="B31" s="123"/>
      <c r="C31" s="127" t="s">
        <v>22</v>
      </c>
      <c r="D31" s="127"/>
      <c r="E31" s="127"/>
      <c r="F31" s="127"/>
      <c r="G31" s="42">
        <v>0</v>
      </c>
      <c r="H31" s="196">
        <f>G31</f>
        <v>0</v>
      </c>
      <c r="I31" s="196"/>
      <c r="J31" s="196"/>
      <c r="K31" s="196"/>
      <c r="L31" s="196">
        <f t="shared" si="1"/>
        <v>0</v>
      </c>
      <c r="M31" s="196"/>
      <c r="N31" s="110"/>
      <c r="O31" s="150"/>
      <c r="P31" s="151"/>
    </row>
    <row r="32" spans="1:16" ht="15.75">
      <c r="A32" s="123"/>
      <c r="B32" s="123"/>
      <c r="C32" s="127" t="s">
        <v>23</v>
      </c>
      <c r="D32" s="127"/>
      <c r="E32" s="127"/>
      <c r="F32" s="127"/>
      <c r="G32" s="42">
        <v>0</v>
      </c>
      <c r="H32" s="196">
        <f t="shared" si="0"/>
        <v>0</v>
      </c>
      <c r="I32" s="196"/>
      <c r="J32" s="196"/>
      <c r="K32" s="196"/>
      <c r="L32" s="196">
        <f t="shared" si="1"/>
        <v>0</v>
      </c>
      <c r="M32" s="196"/>
      <c r="N32" s="110"/>
      <c r="O32" s="150"/>
      <c r="P32" s="151"/>
    </row>
    <row r="33" spans="1:18" ht="15.75">
      <c r="A33" s="123"/>
      <c r="B33" s="123"/>
      <c r="C33" s="127" t="s">
        <v>24</v>
      </c>
      <c r="D33" s="127"/>
      <c r="E33" s="127"/>
      <c r="F33" s="127"/>
      <c r="G33" s="42">
        <v>21987.5</v>
      </c>
      <c r="H33" s="196">
        <f t="shared" si="0"/>
        <v>14185.483870967742</v>
      </c>
      <c r="I33" s="196"/>
      <c r="J33" s="196"/>
      <c r="K33" s="196"/>
      <c r="L33" s="196">
        <f t="shared" si="1"/>
        <v>7802.0161290322576</v>
      </c>
      <c r="M33" s="196"/>
      <c r="N33" s="110"/>
      <c r="O33" s="150"/>
      <c r="P33" s="151"/>
    </row>
    <row r="34" spans="1:18" ht="15.75">
      <c r="A34" s="123"/>
      <c r="B34" s="123"/>
      <c r="C34" s="127" t="s">
        <v>25</v>
      </c>
      <c r="D34" s="127"/>
      <c r="E34" s="127"/>
      <c r="F34" s="127"/>
      <c r="G34" s="42">
        <v>11457.67</v>
      </c>
      <c r="H34" s="196">
        <f t="shared" si="0"/>
        <v>7392.0451612903234</v>
      </c>
      <c r="I34" s="196"/>
      <c r="J34" s="196"/>
      <c r="K34" s="196"/>
      <c r="L34" s="196">
        <f t="shared" si="1"/>
        <v>4065.6248387096766</v>
      </c>
      <c r="M34" s="196"/>
      <c r="N34" s="110"/>
      <c r="O34" s="150"/>
      <c r="P34" s="151"/>
    </row>
    <row r="35" spans="1:18" ht="15.75">
      <c r="A35" s="123"/>
      <c r="B35" s="123"/>
      <c r="C35" s="127" t="s">
        <v>26</v>
      </c>
      <c r="D35" s="127"/>
      <c r="E35" s="127"/>
      <c r="F35" s="127"/>
      <c r="G35" s="42">
        <v>0</v>
      </c>
      <c r="H35" s="196">
        <f t="shared" si="0"/>
        <v>0</v>
      </c>
      <c r="I35" s="196"/>
      <c r="J35" s="196"/>
      <c r="K35" s="196"/>
      <c r="L35" s="196">
        <f t="shared" si="1"/>
        <v>0</v>
      </c>
      <c r="M35" s="196"/>
      <c r="N35" s="110"/>
      <c r="O35" s="150"/>
      <c r="P35" s="151"/>
    </row>
    <row r="36" spans="1:18" ht="15.75">
      <c r="A36" s="123"/>
      <c r="B36" s="123"/>
      <c r="C36" s="127" t="s">
        <v>27</v>
      </c>
      <c r="D36" s="127"/>
      <c r="E36" s="127"/>
      <c r="F36" s="127"/>
      <c r="G36" s="42">
        <v>0</v>
      </c>
      <c r="H36" s="196">
        <f t="shared" si="0"/>
        <v>0</v>
      </c>
      <c r="I36" s="196"/>
      <c r="J36" s="196"/>
      <c r="K36" s="196"/>
      <c r="L36" s="196">
        <f t="shared" si="1"/>
        <v>0</v>
      </c>
      <c r="M36" s="196"/>
      <c r="N36" s="110"/>
      <c r="O36" s="150"/>
      <c r="P36" s="151"/>
    </row>
    <row r="37" spans="1:18" ht="15.75">
      <c r="A37" s="123"/>
      <c r="B37" s="123"/>
      <c r="C37" s="127" t="s">
        <v>28</v>
      </c>
      <c r="D37" s="127"/>
      <c r="E37" s="127"/>
      <c r="F37" s="127"/>
      <c r="G37" s="42">
        <v>0</v>
      </c>
      <c r="H37" s="196">
        <f t="shared" si="0"/>
        <v>0</v>
      </c>
      <c r="I37" s="196"/>
      <c r="J37" s="196"/>
      <c r="K37" s="196"/>
      <c r="L37" s="196">
        <f t="shared" si="1"/>
        <v>0</v>
      </c>
      <c r="M37" s="196"/>
      <c r="N37" s="110"/>
      <c r="O37" s="150"/>
      <c r="P37" s="151"/>
      <c r="R37" s="7"/>
    </row>
    <row r="38" spans="1:18" ht="15.75">
      <c r="A38" s="123"/>
      <c r="B38" s="123"/>
      <c r="C38" s="127" t="s">
        <v>51</v>
      </c>
      <c r="D38" s="127"/>
      <c r="E38" s="127"/>
      <c r="F38" s="127"/>
      <c r="G38" s="42">
        <v>8138.89</v>
      </c>
      <c r="H38" s="196">
        <f t="shared" si="0"/>
        <v>5250.8967741935485</v>
      </c>
      <c r="I38" s="196"/>
      <c r="J38" s="196"/>
      <c r="K38" s="196"/>
      <c r="L38" s="196">
        <f t="shared" si="1"/>
        <v>2887.9932258064518</v>
      </c>
      <c r="M38" s="196"/>
      <c r="N38" s="110"/>
      <c r="O38" s="150"/>
      <c r="P38" s="151"/>
    </row>
    <row r="39" spans="1:18" ht="15.75">
      <c r="A39" s="123"/>
      <c r="B39" s="123"/>
      <c r="C39" s="127" t="s">
        <v>95</v>
      </c>
      <c r="D39" s="127"/>
      <c r="E39" s="127"/>
      <c r="F39" s="127"/>
      <c r="G39" s="42">
        <v>0</v>
      </c>
      <c r="H39" s="196">
        <f t="shared" si="0"/>
        <v>0</v>
      </c>
      <c r="I39" s="196"/>
      <c r="J39" s="196"/>
      <c r="K39" s="196"/>
      <c r="L39" s="196">
        <f t="shared" si="1"/>
        <v>0</v>
      </c>
      <c r="M39" s="196"/>
      <c r="N39" s="110"/>
      <c r="O39" s="150"/>
      <c r="P39" s="151"/>
    </row>
    <row r="40" spans="1:18" ht="18.75">
      <c r="A40" s="119" t="s">
        <v>33</v>
      </c>
      <c r="B40" s="119"/>
      <c r="C40" s="121"/>
      <c r="D40" s="121"/>
      <c r="E40" s="121"/>
      <c r="F40" s="121"/>
      <c r="G40" s="42">
        <f>SUM(G23:G39)</f>
        <v>43380.08</v>
      </c>
      <c r="H40" s="196">
        <f>SUM(H23:K39)</f>
        <v>28624.445806451615</v>
      </c>
      <c r="I40" s="121"/>
      <c r="J40" s="121"/>
      <c r="K40" s="121"/>
      <c r="L40" s="128">
        <f>G40-H40</f>
        <v>14755.634193548387</v>
      </c>
      <c r="M40" s="128"/>
      <c r="N40" s="13">
        <v>1</v>
      </c>
      <c r="O40" s="145"/>
      <c r="P40" s="146"/>
    </row>
    <row r="41" spans="1:18" ht="55.5" customHeight="1">
      <c r="A41" s="113" t="s">
        <v>39</v>
      </c>
      <c r="B41" s="113"/>
      <c r="C41" s="113"/>
      <c r="D41" s="113"/>
      <c r="E41" s="113"/>
      <c r="F41" s="113"/>
      <c r="G41" s="113"/>
      <c r="H41" s="113"/>
      <c r="I41" s="113"/>
      <c r="J41" s="113"/>
      <c r="K41" s="113"/>
      <c r="L41" s="113"/>
      <c r="M41" s="113"/>
      <c r="N41" s="197" t="s">
        <v>90</v>
      </c>
      <c r="O41" s="198"/>
      <c r="P41" s="199"/>
    </row>
    <row r="42" spans="1:18" ht="31.5" customHeight="1">
      <c r="A42" s="114"/>
      <c r="B42" s="114"/>
      <c r="C42" s="107" t="s">
        <v>35</v>
      </c>
      <c r="D42" s="107"/>
      <c r="E42" s="107"/>
      <c r="F42" s="107"/>
      <c r="G42" s="44" t="s">
        <v>36</v>
      </c>
      <c r="H42" s="115" t="s">
        <v>37</v>
      </c>
      <c r="I42" s="115"/>
      <c r="J42" s="115"/>
      <c r="K42" s="115"/>
      <c r="L42" s="115" t="s">
        <v>38</v>
      </c>
      <c r="M42" s="115"/>
      <c r="N42" s="45"/>
      <c r="O42" s="44" t="s">
        <v>55</v>
      </c>
      <c r="P42" s="44" t="s">
        <v>56</v>
      </c>
    </row>
    <row r="43" spans="1:18" ht="15" customHeight="1">
      <c r="A43" s="114" t="s">
        <v>96</v>
      </c>
      <c r="B43" s="114"/>
      <c r="C43" s="127" t="s">
        <v>84</v>
      </c>
      <c r="D43" s="127"/>
      <c r="E43" s="127"/>
      <c r="F43" s="127"/>
      <c r="G43" s="42">
        <v>1879.27</v>
      </c>
      <c r="H43" s="196">
        <f>$G43/$J$13*$J$14</f>
        <v>1252.8466666666666</v>
      </c>
      <c r="I43" s="196"/>
      <c r="J43" s="196"/>
      <c r="K43" s="196"/>
      <c r="L43" s="196">
        <f>G43-H43</f>
        <v>626.4233333333334</v>
      </c>
      <c r="M43" s="196"/>
      <c r="N43" s="110"/>
      <c r="O43" s="128">
        <f>L43+L44</f>
        <v>1053.5300000000002</v>
      </c>
      <c r="P43" s="43"/>
    </row>
    <row r="44" spans="1:18" ht="15.75">
      <c r="A44" s="114"/>
      <c r="B44" s="114"/>
      <c r="C44" s="127" t="s">
        <v>83</v>
      </c>
      <c r="D44" s="127"/>
      <c r="E44" s="127"/>
      <c r="F44" s="127"/>
      <c r="G44" s="42">
        <v>1281.32</v>
      </c>
      <c r="H44" s="196">
        <f t="shared" ref="H44:H46" si="2">$G44/$J$13*$J$14</f>
        <v>854.21333333333325</v>
      </c>
      <c r="I44" s="196"/>
      <c r="J44" s="196"/>
      <c r="K44" s="196"/>
      <c r="L44" s="196">
        <f t="shared" ref="L44:L46" si="3">G44-H44</f>
        <v>427.10666666666668</v>
      </c>
      <c r="M44" s="196"/>
      <c r="N44" s="110"/>
      <c r="O44" s="107"/>
      <c r="P44" s="43"/>
    </row>
    <row r="45" spans="1:18" ht="15.75">
      <c r="A45" s="114"/>
      <c r="B45" s="114"/>
      <c r="C45" s="127" t="s">
        <v>85</v>
      </c>
      <c r="D45" s="127"/>
      <c r="E45" s="127"/>
      <c r="F45" s="127"/>
      <c r="G45" s="42">
        <v>1537.58</v>
      </c>
      <c r="H45" s="196">
        <f t="shared" si="2"/>
        <v>1025.0533333333333</v>
      </c>
      <c r="I45" s="196"/>
      <c r="J45" s="196"/>
      <c r="K45" s="196"/>
      <c r="L45" s="196">
        <f t="shared" si="3"/>
        <v>512.52666666666664</v>
      </c>
      <c r="M45" s="196"/>
      <c r="N45" s="110"/>
      <c r="O45" s="43"/>
      <c r="P45" s="128">
        <f>L45+L46</f>
        <v>797.26333333333332</v>
      </c>
    </row>
    <row r="46" spans="1:18" ht="15.75">
      <c r="A46" s="114"/>
      <c r="B46" s="114"/>
      <c r="C46" s="127" t="s">
        <v>82</v>
      </c>
      <c r="D46" s="127"/>
      <c r="E46" s="127"/>
      <c r="F46" s="127"/>
      <c r="G46" s="42">
        <v>854.21</v>
      </c>
      <c r="H46" s="196">
        <f t="shared" si="2"/>
        <v>569.47333333333336</v>
      </c>
      <c r="I46" s="196"/>
      <c r="J46" s="196"/>
      <c r="K46" s="196"/>
      <c r="L46" s="196">
        <f t="shared" si="3"/>
        <v>284.73666666666668</v>
      </c>
      <c r="M46" s="196"/>
      <c r="N46" s="110"/>
      <c r="O46" s="43"/>
      <c r="P46" s="107"/>
    </row>
    <row r="47" spans="1:18" ht="18.75">
      <c r="A47" s="119" t="s">
        <v>33</v>
      </c>
      <c r="B47" s="119"/>
      <c r="C47" s="107"/>
      <c r="D47" s="107"/>
      <c r="E47" s="107"/>
      <c r="F47" s="107"/>
      <c r="G47" s="42"/>
      <c r="H47" s="196"/>
      <c r="I47" s="196"/>
      <c r="J47" s="196"/>
      <c r="K47" s="196"/>
      <c r="L47" s="128">
        <f>SUM(L43:M46)</f>
        <v>1850.7933333333335</v>
      </c>
      <c r="M47" s="128"/>
      <c r="N47" s="13">
        <v>2</v>
      </c>
      <c r="O47" s="148"/>
      <c r="P47" s="149"/>
    </row>
    <row r="48" spans="1:18" ht="15.75">
      <c r="A48" s="107" t="s">
        <v>44</v>
      </c>
      <c r="B48" s="107"/>
      <c r="C48" s="107"/>
      <c r="D48" s="107"/>
      <c r="E48" s="107"/>
      <c r="F48" s="107"/>
      <c r="G48" s="107"/>
      <c r="H48" s="107"/>
      <c r="I48" s="107"/>
      <c r="J48" s="107"/>
      <c r="K48" s="107"/>
      <c r="L48" s="107"/>
      <c r="M48" s="107"/>
      <c r="N48" s="200"/>
      <c r="O48" s="201"/>
      <c r="P48" s="202"/>
    </row>
    <row r="49" spans="1:16" ht="15" customHeight="1">
      <c r="A49" s="123" t="s">
        <v>45</v>
      </c>
      <c r="B49" s="123"/>
      <c r="C49" s="125" t="s">
        <v>46</v>
      </c>
      <c r="D49" s="125"/>
      <c r="E49" s="125"/>
      <c r="F49" s="125"/>
      <c r="G49" s="106" t="s">
        <v>47</v>
      </c>
      <c r="H49" s="106" t="s">
        <v>59</v>
      </c>
      <c r="I49" s="106"/>
      <c r="J49" s="106" t="s">
        <v>97</v>
      </c>
      <c r="K49" s="106"/>
      <c r="L49" s="106" t="s">
        <v>48</v>
      </c>
      <c r="M49" s="106"/>
      <c r="N49" s="193"/>
      <c r="O49" s="143"/>
      <c r="P49" s="144"/>
    </row>
    <row r="50" spans="1:16" ht="46.5" customHeight="1">
      <c r="A50" s="123"/>
      <c r="B50" s="123"/>
      <c r="C50" s="125"/>
      <c r="D50" s="125"/>
      <c r="E50" s="125"/>
      <c r="F50" s="125"/>
      <c r="G50" s="106"/>
      <c r="H50" s="106"/>
      <c r="I50" s="106"/>
      <c r="J50" s="106"/>
      <c r="K50" s="106"/>
      <c r="L50" s="106"/>
      <c r="M50" s="106"/>
      <c r="N50" s="193"/>
      <c r="O50" s="145"/>
      <c r="P50" s="146"/>
    </row>
    <row r="51" spans="1:16" ht="15.75">
      <c r="A51" s="123"/>
      <c r="B51" s="123"/>
      <c r="C51" s="127" t="s">
        <v>49</v>
      </c>
      <c r="D51" s="127"/>
      <c r="E51" s="127"/>
      <c r="F51" s="127"/>
      <c r="G51" s="43">
        <v>3010.38</v>
      </c>
      <c r="H51" s="196">
        <f>H33-(J17+H45+H46)</f>
        <v>12590.957204301076</v>
      </c>
      <c r="I51" s="196"/>
      <c r="J51" s="196">
        <f>(H51*J16)-D12</f>
        <v>1119.0973528493896</v>
      </c>
      <c r="K51" s="196"/>
      <c r="L51" s="196">
        <f>IF(J51&lt;=0,G51,G51-J51)</f>
        <v>1891.2826471506105</v>
      </c>
      <c r="M51" s="196"/>
      <c r="N51" s="110"/>
      <c r="O51" s="143"/>
      <c r="P51" s="144"/>
    </row>
    <row r="52" spans="1:16" ht="15.75">
      <c r="A52" s="123"/>
      <c r="B52" s="123"/>
      <c r="C52" s="127" t="s">
        <v>50</v>
      </c>
      <c r="D52" s="127"/>
      <c r="E52" s="127"/>
      <c r="F52" s="127"/>
      <c r="G52" s="43">
        <v>213.81</v>
      </c>
      <c r="H52" s="196"/>
      <c r="I52" s="196"/>
      <c r="J52" s="196">
        <f>G52</f>
        <v>213.81</v>
      </c>
      <c r="K52" s="196"/>
      <c r="L52" s="196">
        <f>G52-J52</f>
        <v>0</v>
      </c>
      <c r="M52" s="196"/>
      <c r="N52" s="110"/>
      <c r="O52" s="150"/>
      <c r="P52" s="151"/>
    </row>
    <row r="53" spans="1:16" ht="18.75">
      <c r="A53" s="119" t="s">
        <v>33</v>
      </c>
      <c r="B53" s="119"/>
      <c r="C53" s="121"/>
      <c r="D53" s="121"/>
      <c r="E53" s="121"/>
      <c r="F53" s="121"/>
      <c r="G53" s="43"/>
      <c r="H53" s="196"/>
      <c r="I53" s="196"/>
      <c r="J53" s="196"/>
      <c r="K53" s="196"/>
      <c r="L53" s="128">
        <f>SUM(L51+L52)</f>
        <v>1891.2826471506105</v>
      </c>
      <c r="M53" s="128"/>
      <c r="N53" s="13">
        <v>3</v>
      </c>
      <c r="O53" s="150"/>
      <c r="P53" s="151"/>
    </row>
    <row r="54" spans="1:16" ht="18.75" customHeight="1">
      <c r="A54" s="107" t="s">
        <v>93</v>
      </c>
      <c r="B54" s="107"/>
      <c r="C54" s="107"/>
      <c r="D54" s="107"/>
      <c r="E54" s="107"/>
      <c r="F54" s="107"/>
      <c r="G54" s="107"/>
      <c r="H54" s="107"/>
      <c r="I54" s="107"/>
      <c r="J54" s="107"/>
      <c r="K54" s="107"/>
      <c r="L54" s="107"/>
      <c r="M54" s="107"/>
      <c r="N54" s="39"/>
      <c r="O54" s="150"/>
      <c r="P54" s="151"/>
    </row>
    <row r="55" spans="1:16" ht="14.45" customHeight="1">
      <c r="A55" s="123" t="s">
        <v>99</v>
      </c>
      <c r="B55" s="123"/>
      <c r="C55" s="194" t="s">
        <v>54</v>
      </c>
      <c r="D55" s="195"/>
      <c r="E55" s="195"/>
      <c r="F55" s="195"/>
      <c r="G55" s="126">
        <f>L40-L53</f>
        <v>12864.351546397776</v>
      </c>
      <c r="H55" s="126"/>
      <c r="I55" s="126"/>
      <c r="J55" s="126"/>
      <c r="K55" s="126"/>
      <c r="L55" s="126"/>
      <c r="M55" s="126"/>
      <c r="N55" s="108"/>
      <c r="O55" s="150"/>
      <c r="P55" s="151"/>
    </row>
    <row r="56" spans="1:16" ht="14.45" customHeight="1">
      <c r="A56" s="123"/>
      <c r="B56" s="123"/>
      <c r="C56" s="195"/>
      <c r="D56" s="195"/>
      <c r="E56" s="195"/>
      <c r="F56" s="195"/>
      <c r="G56" s="126"/>
      <c r="H56" s="126"/>
      <c r="I56" s="126"/>
      <c r="J56" s="126"/>
      <c r="K56" s="126"/>
      <c r="L56" s="126"/>
      <c r="M56" s="126"/>
      <c r="N56" s="108"/>
      <c r="O56" s="145"/>
      <c r="P56" s="146"/>
    </row>
    <row r="58" spans="1:16" ht="119.25" customHeight="1">
      <c r="A58" s="100" t="s">
        <v>177</v>
      </c>
      <c r="B58" s="100"/>
      <c r="C58" s="100"/>
      <c r="D58" s="100"/>
      <c r="E58" s="100"/>
      <c r="F58" s="100"/>
      <c r="G58" s="100"/>
      <c r="H58" s="100"/>
      <c r="I58" s="100"/>
      <c r="J58" s="100"/>
      <c r="K58" s="100"/>
      <c r="L58" s="100"/>
      <c r="M58" s="100"/>
      <c r="N58" s="100"/>
      <c r="O58" s="100"/>
      <c r="P58" s="100"/>
    </row>
    <row r="59" spans="1:16" ht="21" customHeight="1">
      <c r="A59" s="101"/>
      <c r="B59" s="101"/>
      <c r="C59" s="101"/>
      <c r="D59" s="101"/>
      <c r="E59" s="101"/>
      <c r="F59" s="101"/>
      <c r="G59" s="101"/>
      <c r="H59" s="101"/>
      <c r="I59" s="101"/>
      <c r="J59" s="101"/>
      <c r="K59" s="101"/>
      <c r="L59" s="101"/>
      <c r="M59" s="101"/>
      <c r="N59" s="101"/>
      <c r="O59" s="101"/>
      <c r="P59" s="101"/>
    </row>
    <row r="60" spans="1:16" ht="45.75" customHeight="1">
      <c r="A60" s="104" t="s">
        <v>178</v>
      </c>
      <c r="B60" s="104"/>
      <c r="C60" s="104"/>
      <c r="D60" s="104"/>
      <c r="E60" s="104"/>
      <c r="F60" s="104"/>
      <c r="G60" s="104"/>
      <c r="H60" s="104"/>
      <c r="I60" s="104"/>
      <c r="J60" s="105" t="s">
        <v>179</v>
      </c>
      <c r="K60" s="105"/>
      <c r="L60" s="105"/>
      <c r="M60" s="105"/>
      <c r="N60" s="105"/>
      <c r="O60" s="105"/>
      <c r="P60" s="105"/>
    </row>
    <row r="61" spans="1:16" ht="31.5" customHeight="1">
      <c r="A61" s="166" t="s">
        <v>180</v>
      </c>
      <c r="B61" s="166"/>
      <c r="C61" s="166"/>
      <c r="D61" s="102"/>
      <c r="E61" s="102"/>
      <c r="F61" s="102"/>
      <c r="G61" s="102"/>
      <c r="H61" s="102"/>
      <c r="I61" s="102"/>
      <c r="J61" s="166" t="s">
        <v>180</v>
      </c>
      <c r="K61" s="166"/>
      <c r="L61" s="166"/>
      <c r="M61" s="102"/>
      <c r="N61" s="102"/>
      <c r="O61" s="102"/>
      <c r="P61" s="102"/>
    </row>
    <row r="62" spans="1:16" ht="31.5" customHeight="1">
      <c r="A62" s="166" t="s">
        <v>181</v>
      </c>
      <c r="B62" s="166"/>
      <c r="C62" s="166"/>
      <c r="D62" s="102"/>
      <c r="E62" s="102"/>
      <c r="F62" s="102"/>
      <c r="G62" s="102"/>
      <c r="H62" s="102"/>
      <c r="I62" s="102"/>
      <c r="J62" s="166" t="s">
        <v>181</v>
      </c>
      <c r="K62" s="166"/>
      <c r="L62" s="166"/>
      <c r="M62" s="102"/>
      <c r="N62" s="102"/>
      <c r="O62" s="102"/>
      <c r="P62" s="102"/>
    </row>
    <row r="63" spans="1:16" ht="76.5" customHeight="1">
      <c r="A63" s="166" t="s">
        <v>182</v>
      </c>
      <c r="B63" s="166"/>
      <c r="C63" s="166"/>
      <c r="D63" s="102"/>
      <c r="E63" s="102"/>
      <c r="F63" s="102"/>
      <c r="G63" s="102"/>
      <c r="H63" s="102"/>
      <c r="I63" s="102"/>
      <c r="J63" s="166" t="s">
        <v>182</v>
      </c>
      <c r="K63" s="166"/>
      <c r="L63" s="166"/>
      <c r="M63" s="102"/>
      <c r="N63" s="102"/>
      <c r="O63" s="102"/>
      <c r="P63" s="102"/>
    </row>
    <row r="65" ht="30" customHeight="1"/>
  </sheetData>
  <mergeCells count="196">
    <mergeCell ref="R1:S1"/>
    <mergeCell ref="A2:P2"/>
    <mergeCell ref="A1:P1"/>
    <mergeCell ref="A54:M54"/>
    <mergeCell ref="A5:M5"/>
    <mergeCell ref="A6:C6"/>
    <mergeCell ref="D6:F6"/>
    <mergeCell ref="G6:I6"/>
    <mergeCell ref="J6:M6"/>
    <mergeCell ref="O5:P5"/>
    <mergeCell ref="O6:P18"/>
    <mergeCell ref="A9:C9"/>
    <mergeCell ref="D9:F9"/>
    <mergeCell ref="G9:I9"/>
    <mergeCell ref="J9:M9"/>
    <mergeCell ref="A10:C10"/>
    <mergeCell ref="D10:F10"/>
    <mergeCell ref="G10:I10"/>
    <mergeCell ref="J10:M10"/>
    <mergeCell ref="A7:C7"/>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8:C18"/>
    <mergeCell ref="D18:M18"/>
    <mergeCell ref="A19:M19"/>
    <mergeCell ref="A20:B22"/>
    <mergeCell ref="C20:F22"/>
    <mergeCell ref="G20:G22"/>
    <mergeCell ref="H20:K22"/>
    <mergeCell ref="L20:M22"/>
    <mergeCell ref="A15:C15"/>
    <mergeCell ref="D15:F15"/>
    <mergeCell ref="G15:I15"/>
    <mergeCell ref="J15:M15"/>
    <mergeCell ref="A16:C16"/>
    <mergeCell ref="D16:F16"/>
    <mergeCell ref="G16:I16"/>
    <mergeCell ref="J16:M16"/>
    <mergeCell ref="A17:I17"/>
    <mergeCell ref="J17:M17"/>
    <mergeCell ref="C26:F26"/>
    <mergeCell ref="H26:K26"/>
    <mergeCell ref="L26:M26"/>
    <mergeCell ref="C27:F27"/>
    <mergeCell ref="H27:K27"/>
    <mergeCell ref="L27:M27"/>
    <mergeCell ref="A23:B39"/>
    <mergeCell ref="C23:F23"/>
    <mergeCell ref="H23:K23"/>
    <mergeCell ref="L23:M23"/>
    <mergeCell ref="C24:F24"/>
    <mergeCell ref="H24:K24"/>
    <mergeCell ref="L24:M24"/>
    <mergeCell ref="C25:F25"/>
    <mergeCell ref="H25:K25"/>
    <mergeCell ref="L25:M25"/>
    <mergeCell ref="C30:F30"/>
    <mergeCell ref="H30:K30"/>
    <mergeCell ref="L30:M30"/>
    <mergeCell ref="C31:F31"/>
    <mergeCell ref="H31:K31"/>
    <mergeCell ref="L31:M31"/>
    <mergeCell ref="C28:F28"/>
    <mergeCell ref="H28:K28"/>
    <mergeCell ref="C29:F29"/>
    <mergeCell ref="H29:K29"/>
    <mergeCell ref="L29:M29"/>
    <mergeCell ref="C34:F34"/>
    <mergeCell ref="H34:K34"/>
    <mergeCell ref="L34:M34"/>
    <mergeCell ref="C35:F35"/>
    <mergeCell ref="H35:K35"/>
    <mergeCell ref="L35:M35"/>
    <mergeCell ref="C32:F32"/>
    <mergeCell ref="H32:K32"/>
    <mergeCell ref="L32:M32"/>
    <mergeCell ref="C33:F33"/>
    <mergeCell ref="H33:K33"/>
    <mergeCell ref="L33:M33"/>
    <mergeCell ref="C38:F38"/>
    <mergeCell ref="H38:K38"/>
    <mergeCell ref="L38:M38"/>
    <mergeCell ref="C39:F39"/>
    <mergeCell ref="H39:K39"/>
    <mergeCell ref="L39:M39"/>
    <mergeCell ref="C36:F36"/>
    <mergeCell ref="H36:K36"/>
    <mergeCell ref="L36:M36"/>
    <mergeCell ref="C37:F37"/>
    <mergeCell ref="H37:K37"/>
    <mergeCell ref="L37:M37"/>
    <mergeCell ref="L40:M40"/>
    <mergeCell ref="A41:M41"/>
    <mergeCell ref="A42:B42"/>
    <mergeCell ref="C42:F42"/>
    <mergeCell ref="H42:K42"/>
    <mergeCell ref="L42:M42"/>
    <mergeCell ref="C43:F43"/>
    <mergeCell ref="H43:K43"/>
    <mergeCell ref="L43:M43"/>
    <mergeCell ref="C45:F45"/>
    <mergeCell ref="H45:K45"/>
    <mergeCell ref="H51:I51"/>
    <mergeCell ref="H52:I52"/>
    <mergeCell ref="J51:K51"/>
    <mergeCell ref="J52:K52"/>
    <mergeCell ref="H49:I50"/>
    <mergeCell ref="J49:K50"/>
    <mergeCell ref="A40:B40"/>
    <mergeCell ref="C40:F40"/>
    <mergeCell ref="H40:K40"/>
    <mergeCell ref="A53:B53"/>
    <mergeCell ref="C53:F53"/>
    <mergeCell ref="H53:K53"/>
    <mergeCell ref="A55:B56"/>
    <mergeCell ref="N20:N22"/>
    <mergeCell ref="N41:P41"/>
    <mergeCell ref="N48:P48"/>
    <mergeCell ref="O49:P50"/>
    <mergeCell ref="O51:P56"/>
    <mergeCell ref="O47:P47"/>
    <mergeCell ref="L28:M28"/>
    <mergeCell ref="C49:F50"/>
    <mergeCell ref="G49:G50"/>
    <mergeCell ref="L49:M50"/>
    <mergeCell ref="L45:M45"/>
    <mergeCell ref="P45:P46"/>
    <mergeCell ref="C46:F46"/>
    <mergeCell ref="H46:K46"/>
    <mergeCell ref="L46:M46"/>
    <mergeCell ref="A43:B46"/>
    <mergeCell ref="O43:O44"/>
    <mergeCell ref="C44:F44"/>
    <mergeCell ref="H44:K44"/>
    <mergeCell ref="L44:M44"/>
    <mergeCell ref="N5:N18"/>
    <mergeCell ref="A4:P4"/>
    <mergeCell ref="O19:P19"/>
    <mergeCell ref="O20:P22"/>
    <mergeCell ref="N51:N52"/>
    <mergeCell ref="N55:N56"/>
    <mergeCell ref="N49:N50"/>
    <mergeCell ref="N43:N44"/>
    <mergeCell ref="N45:N46"/>
    <mergeCell ref="N23:N39"/>
    <mergeCell ref="L53:M53"/>
    <mergeCell ref="C55:F56"/>
    <mergeCell ref="G55:M56"/>
    <mergeCell ref="C51:F51"/>
    <mergeCell ref="L51:M51"/>
    <mergeCell ref="C52:F52"/>
    <mergeCell ref="L52:M52"/>
    <mergeCell ref="A47:B47"/>
    <mergeCell ref="C47:F47"/>
    <mergeCell ref="H47:K47"/>
    <mergeCell ref="L47:M47"/>
    <mergeCell ref="A48:M48"/>
    <mergeCell ref="A49:B52"/>
    <mergeCell ref="O23:P40"/>
    <mergeCell ref="A63:C63"/>
    <mergeCell ref="D63:I63"/>
    <mergeCell ref="J63:L63"/>
    <mergeCell ref="M63:P63"/>
    <mergeCell ref="A58:P58"/>
    <mergeCell ref="A59:P59"/>
    <mergeCell ref="A60:I60"/>
    <mergeCell ref="J60:P60"/>
    <mergeCell ref="A61:C61"/>
    <mergeCell ref="D61:I61"/>
    <mergeCell ref="J61:L61"/>
    <mergeCell ref="M61:P61"/>
    <mergeCell ref="A62:C62"/>
    <mergeCell ref="D62:I62"/>
    <mergeCell ref="J62:L62"/>
    <mergeCell ref="M62:P62"/>
  </mergeCells>
  <hyperlinks>
    <hyperlink ref="R1:S1" location="İÇİNDEKİLER!A1" display="İÇİNDEKİLER" xr:uid="{00000000-0004-0000-0300-000000000000}"/>
  </hyperlinks>
  <pageMargins left="0.7" right="0.7" top="0.75" bottom="0.75" header="0.3" footer="0.3"/>
  <pageSetup paperSize="9" scale="52" orientation="portrait" horizontalDpi="4294967294" verticalDpi="4294967294" r:id="rId1"/>
  <colBreaks count="1" manualBreakCount="1">
    <brk id="16" max="6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6"/>
  <sheetViews>
    <sheetView zoomScale="90" zoomScaleNormal="90" workbookViewId="0">
      <selection activeCell="J64" sqref="J64:L64"/>
    </sheetView>
  </sheetViews>
  <sheetFormatPr defaultColWidth="9.140625" defaultRowHeight="15"/>
  <cols>
    <col min="7" max="7" width="11.140625" customWidth="1"/>
    <col min="13" max="14" width="6.85546875" customWidth="1"/>
    <col min="15" max="15" width="18.85546875" customWidth="1"/>
    <col min="16" max="16" width="23.28515625" customWidth="1"/>
    <col min="18" max="18" width="12.85546875" customWidth="1"/>
  </cols>
  <sheetData>
    <row r="1" spans="1:27" ht="50.25" customHeight="1">
      <c r="A1" s="220" t="s">
        <v>151</v>
      </c>
      <c r="B1" s="221"/>
      <c r="C1" s="221"/>
      <c r="D1" s="221"/>
      <c r="E1" s="221"/>
      <c r="F1" s="221"/>
      <c r="G1" s="221"/>
      <c r="H1" s="221"/>
      <c r="I1" s="221"/>
      <c r="J1" s="221"/>
      <c r="K1" s="221"/>
      <c r="L1" s="221"/>
      <c r="M1" s="221"/>
      <c r="N1" s="221"/>
      <c r="O1" s="221"/>
      <c r="P1" s="222"/>
      <c r="Q1" s="56"/>
      <c r="R1" s="136" t="s">
        <v>166</v>
      </c>
      <c r="S1" s="136"/>
      <c r="T1" s="56"/>
      <c r="U1" s="56"/>
      <c r="V1" s="56"/>
      <c r="W1" s="56"/>
      <c r="X1" s="56"/>
      <c r="Y1" s="56"/>
      <c r="Z1" s="56"/>
      <c r="AA1" s="56"/>
    </row>
    <row r="2" spans="1:27" ht="39.950000000000003" customHeight="1" thickBot="1">
      <c r="A2" s="232" t="s">
        <v>152</v>
      </c>
      <c r="B2" s="233"/>
      <c r="C2" s="233"/>
      <c r="D2" s="233"/>
      <c r="E2" s="233"/>
      <c r="F2" s="233"/>
      <c r="G2" s="233"/>
      <c r="H2" s="233"/>
      <c r="I2" s="233"/>
      <c r="J2" s="233"/>
      <c r="K2" s="233"/>
      <c r="L2" s="233"/>
      <c r="M2" s="233"/>
      <c r="N2" s="233"/>
      <c r="O2" s="233"/>
      <c r="P2" s="234"/>
      <c r="Q2" s="56"/>
      <c r="R2" s="56"/>
      <c r="S2" s="56"/>
      <c r="T2" s="56"/>
      <c r="U2" s="56"/>
      <c r="V2" s="56"/>
      <c r="W2" s="56"/>
      <c r="X2" s="56"/>
      <c r="Y2" s="56"/>
      <c r="Z2" s="56"/>
      <c r="AA2" s="56"/>
    </row>
    <row r="3" spans="1:27" ht="23.25">
      <c r="A3" s="62"/>
      <c r="B3" s="62"/>
      <c r="C3" s="62"/>
      <c r="D3" s="62"/>
      <c r="E3" s="62"/>
      <c r="F3" s="62"/>
      <c r="G3" s="62"/>
      <c r="H3" s="62"/>
      <c r="I3" s="62"/>
      <c r="J3" s="62"/>
      <c r="K3" s="62"/>
      <c r="L3" s="62"/>
      <c r="M3" s="62"/>
      <c r="N3" s="62"/>
      <c r="O3" s="62"/>
      <c r="P3" s="62"/>
      <c r="Q3" s="56"/>
      <c r="R3" s="56"/>
      <c r="S3" s="56"/>
      <c r="T3" s="56"/>
      <c r="U3" s="56"/>
      <c r="V3" s="56"/>
      <c r="W3" s="56"/>
      <c r="X3" s="56"/>
      <c r="Y3" s="56"/>
      <c r="Z3" s="56"/>
      <c r="AA3" s="56"/>
    </row>
    <row r="4" spans="1:27" ht="28.5" customHeight="1">
      <c r="A4" s="167" t="s">
        <v>0</v>
      </c>
      <c r="B4" s="168"/>
      <c r="C4" s="168"/>
      <c r="D4" s="168"/>
      <c r="E4" s="168"/>
      <c r="F4" s="168"/>
      <c r="G4" s="168"/>
      <c r="H4" s="168"/>
      <c r="I4" s="168"/>
      <c r="J4" s="168"/>
      <c r="K4" s="168"/>
      <c r="L4" s="168"/>
      <c r="M4" s="168"/>
      <c r="N4" s="168"/>
      <c r="O4" s="168"/>
      <c r="P4" s="169"/>
    </row>
    <row r="5" spans="1:27" ht="15.75">
      <c r="A5" s="107" t="s">
        <v>1</v>
      </c>
      <c r="B5" s="107"/>
      <c r="C5" s="107"/>
      <c r="D5" s="107"/>
      <c r="E5" s="107"/>
      <c r="F5" s="107"/>
      <c r="G5" s="107"/>
      <c r="H5" s="107"/>
      <c r="I5" s="107"/>
      <c r="J5" s="107"/>
      <c r="K5" s="107"/>
      <c r="L5" s="107"/>
      <c r="M5" s="107"/>
      <c r="N5" s="161"/>
      <c r="O5" s="170"/>
      <c r="P5" s="170"/>
    </row>
    <row r="6" spans="1:27" ht="15" customHeight="1">
      <c r="A6" s="127" t="s">
        <v>2</v>
      </c>
      <c r="B6" s="127"/>
      <c r="C6" s="127"/>
      <c r="D6" s="120"/>
      <c r="E6" s="120"/>
      <c r="F6" s="120"/>
      <c r="G6" s="117" t="s">
        <v>3</v>
      </c>
      <c r="H6" s="117"/>
      <c r="I6" s="117"/>
      <c r="J6" s="120"/>
      <c r="K6" s="120"/>
      <c r="L6" s="120"/>
      <c r="M6" s="120"/>
      <c r="N6" s="161"/>
      <c r="O6" s="150"/>
      <c r="P6" s="151"/>
    </row>
    <row r="7" spans="1:27" ht="15" customHeight="1">
      <c r="A7" s="117" t="s">
        <v>4</v>
      </c>
      <c r="B7" s="117"/>
      <c r="C7" s="117"/>
      <c r="D7" s="120"/>
      <c r="E7" s="120"/>
      <c r="F7" s="120"/>
      <c r="G7" s="117" t="s">
        <v>3</v>
      </c>
      <c r="H7" s="117"/>
      <c r="I7" s="117"/>
      <c r="J7" s="120"/>
      <c r="K7" s="120"/>
      <c r="L7" s="120"/>
      <c r="M7" s="120"/>
      <c r="N7" s="161"/>
      <c r="O7" s="150"/>
      <c r="P7" s="151"/>
    </row>
    <row r="8" spans="1:27" ht="15" customHeight="1">
      <c r="A8" s="117" t="s">
        <v>5</v>
      </c>
      <c r="B8" s="117"/>
      <c r="C8" s="117"/>
      <c r="D8" s="120"/>
      <c r="E8" s="120"/>
      <c r="F8" s="120"/>
      <c r="G8" s="117" t="s">
        <v>9</v>
      </c>
      <c r="H8" s="117"/>
      <c r="I8" s="117"/>
      <c r="J8" s="120"/>
      <c r="K8" s="120"/>
      <c r="L8" s="120"/>
      <c r="M8" s="120"/>
      <c r="N8" s="161"/>
      <c r="O8" s="150"/>
      <c r="P8" s="151"/>
    </row>
    <row r="9" spans="1:27" ht="15" customHeight="1">
      <c r="A9" s="117" t="s">
        <v>6</v>
      </c>
      <c r="B9" s="117"/>
      <c r="C9" s="117"/>
      <c r="D9" s="120"/>
      <c r="E9" s="120"/>
      <c r="F9" s="120"/>
      <c r="G9" s="117" t="s">
        <v>10</v>
      </c>
      <c r="H9" s="117"/>
      <c r="I9" s="117"/>
      <c r="J9" s="120"/>
      <c r="K9" s="120"/>
      <c r="L9" s="120"/>
      <c r="M9" s="120"/>
      <c r="N9" s="161"/>
      <c r="O9" s="150"/>
      <c r="P9" s="151"/>
    </row>
    <row r="10" spans="1:27" ht="15" customHeight="1">
      <c r="A10" s="117" t="s">
        <v>7</v>
      </c>
      <c r="B10" s="117"/>
      <c r="C10" s="117"/>
      <c r="D10" s="120"/>
      <c r="E10" s="120"/>
      <c r="F10" s="120"/>
      <c r="G10" s="117" t="s">
        <v>11</v>
      </c>
      <c r="H10" s="117"/>
      <c r="I10" s="117"/>
      <c r="J10" s="135">
        <v>45200</v>
      </c>
      <c r="K10" s="120"/>
      <c r="L10" s="120"/>
      <c r="M10" s="120"/>
      <c r="N10" s="161"/>
      <c r="O10" s="150"/>
      <c r="P10" s="151"/>
    </row>
    <row r="11" spans="1:27" ht="15" customHeight="1">
      <c r="A11" s="117" t="s">
        <v>12</v>
      </c>
      <c r="B11" s="117"/>
      <c r="C11" s="117"/>
      <c r="D11" s="134">
        <v>45233</v>
      </c>
      <c r="E11" s="120"/>
      <c r="F11" s="120"/>
      <c r="G11" s="117" t="s">
        <v>13</v>
      </c>
      <c r="H11" s="117"/>
      <c r="I11" s="117"/>
      <c r="J11" s="120"/>
      <c r="K11" s="120"/>
      <c r="L11" s="120"/>
      <c r="M11" s="120"/>
      <c r="N11" s="161"/>
      <c r="O11" s="150"/>
      <c r="P11" s="151"/>
    </row>
    <row r="12" spans="1:27" ht="15" customHeight="1">
      <c r="A12" s="117" t="s">
        <v>14</v>
      </c>
      <c r="B12" s="117"/>
      <c r="C12" s="117"/>
      <c r="D12" s="120">
        <v>2280.46</v>
      </c>
      <c r="E12" s="120"/>
      <c r="F12" s="120"/>
      <c r="G12" s="117" t="s">
        <v>40</v>
      </c>
      <c r="H12" s="117"/>
      <c r="I12" s="117"/>
      <c r="J12" s="120">
        <f>G51+D12</f>
        <v>5290.84</v>
      </c>
      <c r="K12" s="120"/>
      <c r="L12" s="120"/>
      <c r="M12" s="120"/>
      <c r="N12" s="161"/>
      <c r="O12" s="150"/>
      <c r="P12" s="151"/>
    </row>
    <row r="13" spans="1:27" ht="15" customHeight="1">
      <c r="A13" s="117" t="s">
        <v>41</v>
      </c>
      <c r="B13" s="117"/>
      <c r="C13" s="117"/>
      <c r="D13" s="120">
        <v>31</v>
      </c>
      <c r="E13" s="120"/>
      <c r="F13" s="120"/>
      <c r="G13" s="117" t="s">
        <v>42</v>
      </c>
      <c r="H13" s="117"/>
      <c r="I13" s="117"/>
      <c r="J13" s="120">
        <v>30</v>
      </c>
      <c r="K13" s="120"/>
      <c r="L13" s="120"/>
      <c r="M13" s="120"/>
      <c r="N13" s="161"/>
      <c r="O13" s="150"/>
      <c r="P13" s="151"/>
    </row>
    <row r="14" spans="1:27" ht="15" customHeight="1">
      <c r="A14" s="117" t="s">
        <v>43</v>
      </c>
      <c r="B14" s="117"/>
      <c r="C14" s="117"/>
      <c r="D14" s="120">
        <v>20</v>
      </c>
      <c r="E14" s="120"/>
      <c r="F14" s="120"/>
      <c r="G14" s="117" t="s">
        <v>43</v>
      </c>
      <c r="H14" s="117"/>
      <c r="I14" s="117"/>
      <c r="J14" s="120">
        <f>D14</f>
        <v>20</v>
      </c>
      <c r="K14" s="120"/>
      <c r="L14" s="120"/>
      <c r="M14" s="120"/>
      <c r="N14" s="161"/>
      <c r="O14" s="150"/>
      <c r="P14" s="151"/>
    </row>
    <row r="15" spans="1:27" ht="15" customHeight="1">
      <c r="A15" s="117" t="s">
        <v>62</v>
      </c>
      <c r="B15" s="117"/>
      <c r="C15" s="117"/>
      <c r="D15" s="120">
        <f>D13-D14</f>
        <v>11</v>
      </c>
      <c r="E15" s="120"/>
      <c r="F15" s="120"/>
      <c r="G15" s="117" t="s">
        <v>62</v>
      </c>
      <c r="H15" s="117"/>
      <c r="I15" s="117"/>
      <c r="J15" s="120">
        <f>J13-J14</f>
        <v>10</v>
      </c>
      <c r="K15" s="120"/>
      <c r="L15" s="120"/>
      <c r="M15" s="120"/>
      <c r="N15" s="161"/>
      <c r="O15" s="150"/>
      <c r="P15" s="151"/>
    </row>
    <row r="16" spans="1:27" ht="15" customHeight="1">
      <c r="A16" s="117" t="s">
        <v>58</v>
      </c>
      <c r="B16" s="117"/>
      <c r="C16" s="117"/>
      <c r="D16" s="120">
        <v>19595.71</v>
      </c>
      <c r="E16" s="120"/>
      <c r="F16" s="120"/>
      <c r="G16" s="117" t="s">
        <v>57</v>
      </c>
      <c r="H16" s="117"/>
      <c r="I16" s="117"/>
      <c r="J16" s="131">
        <f>J12/D16</f>
        <v>0.26999991324631772</v>
      </c>
      <c r="K16" s="131"/>
      <c r="L16" s="131"/>
      <c r="M16" s="131"/>
      <c r="N16" s="161"/>
      <c r="O16" s="150"/>
      <c r="P16" s="151"/>
    </row>
    <row r="17" spans="1:16" ht="15" customHeight="1">
      <c r="A17" s="229" t="s">
        <v>174</v>
      </c>
      <c r="B17" s="230"/>
      <c r="C17" s="230"/>
      <c r="D17" s="230"/>
      <c r="E17" s="230"/>
      <c r="F17" s="230"/>
      <c r="G17" s="230"/>
      <c r="H17" s="230"/>
      <c r="I17" s="231"/>
      <c r="J17" s="209">
        <v>0</v>
      </c>
      <c r="K17" s="210"/>
      <c r="L17" s="210"/>
      <c r="M17" s="211"/>
      <c r="N17" s="161"/>
      <c r="O17" s="150"/>
      <c r="P17" s="151"/>
    </row>
    <row r="18" spans="1:16" ht="29.25" customHeight="1">
      <c r="A18" s="132" t="s">
        <v>8</v>
      </c>
      <c r="B18" s="132"/>
      <c r="C18" s="132"/>
      <c r="D18" s="133"/>
      <c r="E18" s="133"/>
      <c r="F18" s="133"/>
      <c r="G18" s="133"/>
      <c r="H18" s="133"/>
      <c r="I18" s="133"/>
      <c r="J18" s="133"/>
      <c r="K18" s="133"/>
      <c r="L18" s="133"/>
      <c r="M18" s="133"/>
      <c r="N18" s="161"/>
      <c r="O18" s="145"/>
      <c r="P18" s="146"/>
    </row>
    <row r="19" spans="1:16" ht="15.75">
      <c r="A19" s="107" t="s">
        <v>15</v>
      </c>
      <c r="B19" s="107"/>
      <c r="C19" s="107"/>
      <c r="D19" s="107"/>
      <c r="E19" s="107"/>
      <c r="F19" s="107"/>
      <c r="G19" s="107"/>
      <c r="H19" s="107"/>
      <c r="I19" s="107"/>
      <c r="J19" s="107"/>
      <c r="K19" s="107"/>
      <c r="L19" s="107"/>
      <c r="M19" s="107"/>
      <c r="N19" s="12"/>
      <c r="O19" s="148"/>
      <c r="P19" s="149"/>
    </row>
    <row r="20" spans="1:16" ht="15" customHeight="1">
      <c r="A20" s="106"/>
      <c r="B20" s="106"/>
      <c r="C20" s="171"/>
      <c r="D20" s="171"/>
      <c r="E20" s="171"/>
      <c r="F20" s="171"/>
      <c r="G20" s="130" t="s">
        <v>30</v>
      </c>
      <c r="H20" s="106" t="s">
        <v>31</v>
      </c>
      <c r="I20" s="125"/>
      <c r="J20" s="125"/>
      <c r="K20" s="125"/>
      <c r="L20" s="106" t="s">
        <v>32</v>
      </c>
      <c r="M20" s="125"/>
      <c r="N20" s="109"/>
      <c r="O20" s="143"/>
      <c r="P20" s="144"/>
    </row>
    <row r="21" spans="1:16">
      <c r="A21" s="106"/>
      <c r="B21" s="106"/>
      <c r="C21" s="171"/>
      <c r="D21" s="171"/>
      <c r="E21" s="171"/>
      <c r="F21" s="171"/>
      <c r="G21" s="130"/>
      <c r="H21" s="125"/>
      <c r="I21" s="125"/>
      <c r="J21" s="125"/>
      <c r="K21" s="125"/>
      <c r="L21" s="125"/>
      <c r="M21" s="125"/>
      <c r="N21" s="109"/>
      <c r="O21" s="150"/>
      <c r="P21" s="151"/>
    </row>
    <row r="22" spans="1:16" ht="30" customHeight="1">
      <c r="A22" s="106"/>
      <c r="B22" s="106"/>
      <c r="C22" s="171"/>
      <c r="D22" s="171"/>
      <c r="E22" s="171"/>
      <c r="F22" s="171"/>
      <c r="G22" s="130"/>
      <c r="H22" s="125"/>
      <c r="I22" s="125"/>
      <c r="J22" s="125"/>
      <c r="K22" s="125"/>
      <c r="L22" s="125"/>
      <c r="M22" s="125"/>
      <c r="N22" s="109"/>
      <c r="O22" s="145"/>
      <c r="P22" s="146"/>
    </row>
    <row r="23" spans="1:16" ht="15" customHeight="1">
      <c r="A23" s="123" t="s">
        <v>16</v>
      </c>
      <c r="B23" s="123"/>
      <c r="C23" s="117" t="s">
        <v>17</v>
      </c>
      <c r="D23" s="117"/>
      <c r="E23" s="117"/>
      <c r="F23" s="117"/>
      <c r="G23" s="41">
        <v>0</v>
      </c>
      <c r="H23" s="172">
        <f>$G23/$D$13*$D$14</f>
        <v>0</v>
      </c>
      <c r="I23" s="172"/>
      <c r="J23" s="172"/>
      <c r="K23" s="172"/>
      <c r="L23" s="172">
        <f>G23-H23</f>
        <v>0</v>
      </c>
      <c r="M23" s="172"/>
      <c r="N23" s="110"/>
      <c r="O23" s="143"/>
      <c r="P23" s="144"/>
    </row>
    <row r="24" spans="1:16" ht="15.75">
      <c r="A24" s="123"/>
      <c r="B24" s="123"/>
      <c r="C24" s="117" t="s">
        <v>18</v>
      </c>
      <c r="D24" s="117"/>
      <c r="E24" s="117"/>
      <c r="F24" s="117"/>
      <c r="G24" s="41">
        <v>0</v>
      </c>
      <c r="H24" s="172">
        <f t="shared" ref="H24:H39" si="0">$G24/$D$13*$D$14</f>
        <v>0</v>
      </c>
      <c r="I24" s="172"/>
      <c r="J24" s="172"/>
      <c r="K24" s="172"/>
      <c r="L24" s="172">
        <f t="shared" ref="L24:L39" si="1">G24-H24</f>
        <v>0</v>
      </c>
      <c r="M24" s="172"/>
      <c r="N24" s="110"/>
      <c r="O24" s="150"/>
      <c r="P24" s="151"/>
    </row>
    <row r="25" spans="1:16" ht="15.75">
      <c r="A25" s="123"/>
      <c r="B25" s="123"/>
      <c r="C25" s="117" t="s">
        <v>19</v>
      </c>
      <c r="D25" s="117"/>
      <c r="E25" s="117"/>
      <c r="F25" s="117"/>
      <c r="G25" s="41">
        <v>0</v>
      </c>
      <c r="H25" s="172">
        <f t="shared" si="0"/>
        <v>0</v>
      </c>
      <c r="I25" s="172"/>
      <c r="J25" s="172"/>
      <c r="K25" s="172"/>
      <c r="L25" s="172">
        <f t="shared" si="1"/>
        <v>0</v>
      </c>
      <c r="M25" s="172"/>
      <c r="N25" s="110"/>
      <c r="O25" s="150"/>
      <c r="P25" s="151"/>
    </row>
    <row r="26" spans="1:16" ht="15.75">
      <c r="A26" s="123"/>
      <c r="B26" s="123"/>
      <c r="C26" s="117" t="s">
        <v>20</v>
      </c>
      <c r="D26" s="117"/>
      <c r="E26" s="117"/>
      <c r="F26" s="117"/>
      <c r="G26" s="41">
        <v>0</v>
      </c>
      <c r="H26" s="172">
        <f t="shared" si="0"/>
        <v>0</v>
      </c>
      <c r="I26" s="172"/>
      <c r="J26" s="172"/>
      <c r="K26" s="172"/>
      <c r="L26" s="172">
        <f t="shared" si="1"/>
        <v>0</v>
      </c>
      <c r="M26" s="172"/>
      <c r="N26" s="110"/>
      <c r="O26" s="150"/>
      <c r="P26" s="151"/>
    </row>
    <row r="27" spans="1:16" ht="15.75">
      <c r="A27" s="123"/>
      <c r="B27" s="123"/>
      <c r="C27" s="117" t="s">
        <v>21</v>
      </c>
      <c r="D27" s="117"/>
      <c r="E27" s="117"/>
      <c r="F27" s="117"/>
      <c r="G27" s="41">
        <v>0</v>
      </c>
      <c r="H27" s="172">
        <f t="shared" si="0"/>
        <v>0</v>
      </c>
      <c r="I27" s="172"/>
      <c r="J27" s="172"/>
      <c r="K27" s="172"/>
      <c r="L27" s="172">
        <f t="shared" si="1"/>
        <v>0</v>
      </c>
      <c r="M27" s="172"/>
      <c r="N27" s="110"/>
      <c r="O27" s="150"/>
      <c r="P27" s="151"/>
    </row>
    <row r="28" spans="1:16" ht="15.75">
      <c r="A28" s="123"/>
      <c r="B28" s="123"/>
      <c r="C28" s="173" t="s">
        <v>91</v>
      </c>
      <c r="D28" s="173"/>
      <c r="E28" s="173"/>
      <c r="F28" s="173"/>
      <c r="G28" s="41">
        <v>1158.77</v>
      </c>
      <c r="H28" s="172">
        <f>G28</f>
        <v>1158.77</v>
      </c>
      <c r="I28" s="172"/>
      <c r="J28" s="172"/>
      <c r="K28" s="172"/>
      <c r="L28" s="172">
        <f t="shared" si="1"/>
        <v>0</v>
      </c>
      <c r="M28" s="172"/>
      <c r="N28" s="110"/>
      <c r="O28" s="150"/>
      <c r="P28" s="151"/>
    </row>
    <row r="29" spans="1:16" ht="15.75">
      <c r="A29" s="123"/>
      <c r="B29" s="123"/>
      <c r="C29" s="117" t="s">
        <v>92</v>
      </c>
      <c r="D29" s="117"/>
      <c r="E29" s="117"/>
      <c r="F29" s="117"/>
      <c r="G29" s="41">
        <v>637.25</v>
      </c>
      <c r="H29" s="172">
        <f>G29</f>
        <v>637.25</v>
      </c>
      <c r="I29" s="172"/>
      <c r="J29" s="172"/>
      <c r="K29" s="172"/>
      <c r="L29" s="172">
        <f t="shared" si="1"/>
        <v>0</v>
      </c>
      <c r="M29" s="172"/>
      <c r="N29" s="110"/>
      <c r="O29" s="150"/>
      <c r="P29" s="151"/>
    </row>
    <row r="30" spans="1:16" ht="15.75">
      <c r="A30" s="123"/>
      <c r="B30" s="123"/>
      <c r="C30" s="117" t="s">
        <v>98</v>
      </c>
      <c r="D30" s="117"/>
      <c r="E30" s="117"/>
      <c r="F30" s="117"/>
      <c r="G30" s="41">
        <v>0</v>
      </c>
      <c r="H30" s="172">
        <f>G30</f>
        <v>0</v>
      </c>
      <c r="I30" s="172"/>
      <c r="J30" s="172"/>
      <c r="K30" s="172"/>
      <c r="L30" s="172">
        <f t="shared" si="1"/>
        <v>0</v>
      </c>
      <c r="M30" s="172"/>
      <c r="N30" s="110"/>
      <c r="O30" s="150"/>
      <c r="P30" s="151"/>
    </row>
    <row r="31" spans="1:16" ht="15.75">
      <c r="A31" s="123"/>
      <c r="B31" s="123"/>
      <c r="C31" s="117" t="s">
        <v>22</v>
      </c>
      <c r="D31" s="117"/>
      <c r="E31" s="117"/>
      <c r="F31" s="117"/>
      <c r="G31" s="41">
        <v>0</v>
      </c>
      <c r="H31" s="172">
        <f>G31</f>
        <v>0</v>
      </c>
      <c r="I31" s="172"/>
      <c r="J31" s="172"/>
      <c r="K31" s="172"/>
      <c r="L31" s="172">
        <f t="shared" si="1"/>
        <v>0</v>
      </c>
      <c r="M31" s="172"/>
      <c r="N31" s="110"/>
      <c r="O31" s="150"/>
      <c r="P31" s="151"/>
    </row>
    <row r="32" spans="1:16" ht="15.75">
      <c r="A32" s="123"/>
      <c r="B32" s="123"/>
      <c r="C32" s="117" t="s">
        <v>23</v>
      </c>
      <c r="D32" s="117"/>
      <c r="E32" s="117"/>
      <c r="F32" s="117"/>
      <c r="G32" s="41">
        <v>0</v>
      </c>
      <c r="H32" s="172">
        <f t="shared" si="0"/>
        <v>0</v>
      </c>
      <c r="I32" s="172"/>
      <c r="J32" s="172"/>
      <c r="K32" s="172"/>
      <c r="L32" s="172">
        <f t="shared" si="1"/>
        <v>0</v>
      </c>
      <c r="M32" s="172"/>
      <c r="N32" s="110"/>
      <c r="O32" s="150"/>
      <c r="P32" s="151"/>
    </row>
    <row r="33" spans="1:18" ht="15.75">
      <c r="A33" s="123"/>
      <c r="B33" s="123"/>
      <c r="C33" s="117" t="s">
        <v>24</v>
      </c>
      <c r="D33" s="117"/>
      <c r="E33" s="117"/>
      <c r="F33" s="117"/>
      <c r="G33" s="41">
        <v>21987.5</v>
      </c>
      <c r="H33" s="172">
        <f t="shared" si="0"/>
        <v>14185.483870967742</v>
      </c>
      <c r="I33" s="172"/>
      <c r="J33" s="172"/>
      <c r="K33" s="172"/>
      <c r="L33" s="172">
        <f t="shared" si="1"/>
        <v>7802.0161290322576</v>
      </c>
      <c r="M33" s="172"/>
      <c r="N33" s="110"/>
      <c r="O33" s="150"/>
      <c r="P33" s="151"/>
    </row>
    <row r="34" spans="1:18" ht="15.75">
      <c r="A34" s="123"/>
      <c r="B34" s="123"/>
      <c r="C34" s="117" t="s">
        <v>25</v>
      </c>
      <c r="D34" s="117"/>
      <c r="E34" s="117"/>
      <c r="F34" s="117"/>
      <c r="G34" s="41">
        <v>11457.67</v>
      </c>
      <c r="H34" s="172">
        <f t="shared" si="0"/>
        <v>7392.0451612903234</v>
      </c>
      <c r="I34" s="172"/>
      <c r="J34" s="172"/>
      <c r="K34" s="172"/>
      <c r="L34" s="172">
        <f t="shared" si="1"/>
        <v>4065.6248387096766</v>
      </c>
      <c r="M34" s="172"/>
      <c r="N34" s="110"/>
      <c r="O34" s="150"/>
      <c r="P34" s="151"/>
    </row>
    <row r="35" spans="1:18" ht="15.75">
      <c r="A35" s="123"/>
      <c r="B35" s="123"/>
      <c r="C35" s="117" t="s">
        <v>26</v>
      </c>
      <c r="D35" s="117"/>
      <c r="E35" s="117"/>
      <c r="F35" s="117"/>
      <c r="G35" s="41">
        <v>0</v>
      </c>
      <c r="H35" s="172">
        <f t="shared" si="0"/>
        <v>0</v>
      </c>
      <c r="I35" s="172"/>
      <c r="J35" s="172"/>
      <c r="K35" s="172"/>
      <c r="L35" s="172">
        <f t="shared" si="1"/>
        <v>0</v>
      </c>
      <c r="M35" s="172"/>
      <c r="N35" s="110"/>
      <c r="O35" s="150"/>
      <c r="P35" s="151"/>
    </row>
    <row r="36" spans="1:18" ht="15.75">
      <c r="A36" s="123"/>
      <c r="B36" s="123"/>
      <c r="C36" s="117" t="s">
        <v>27</v>
      </c>
      <c r="D36" s="117"/>
      <c r="E36" s="117"/>
      <c r="F36" s="117"/>
      <c r="G36" s="41">
        <v>0</v>
      </c>
      <c r="H36" s="172">
        <f t="shared" si="0"/>
        <v>0</v>
      </c>
      <c r="I36" s="172"/>
      <c r="J36" s="172"/>
      <c r="K36" s="172"/>
      <c r="L36" s="172">
        <f t="shared" si="1"/>
        <v>0</v>
      </c>
      <c r="M36" s="172"/>
      <c r="N36" s="110"/>
      <c r="O36" s="150"/>
      <c r="P36" s="151"/>
    </row>
    <row r="37" spans="1:18" ht="15.75">
      <c r="A37" s="123"/>
      <c r="B37" s="123"/>
      <c r="C37" s="117" t="s">
        <v>28</v>
      </c>
      <c r="D37" s="117"/>
      <c r="E37" s="117"/>
      <c r="F37" s="117"/>
      <c r="G37" s="41">
        <v>0</v>
      </c>
      <c r="H37" s="172">
        <f t="shared" si="0"/>
        <v>0</v>
      </c>
      <c r="I37" s="172"/>
      <c r="J37" s="172"/>
      <c r="K37" s="172"/>
      <c r="L37" s="172">
        <f t="shared" si="1"/>
        <v>0</v>
      </c>
      <c r="M37" s="172"/>
      <c r="N37" s="110"/>
      <c r="O37" s="150"/>
      <c r="P37" s="151"/>
      <c r="R37" s="7"/>
    </row>
    <row r="38" spans="1:18" ht="15.75">
      <c r="A38" s="123"/>
      <c r="B38" s="123"/>
      <c r="C38" s="117" t="s">
        <v>51</v>
      </c>
      <c r="D38" s="117"/>
      <c r="E38" s="117"/>
      <c r="F38" s="117"/>
      <c r="G38" s="41">
        <v>8138.89</v>
      </c>
      <c r="H38" s="172">
        <f t="shared" si="0"/>
        <v>5250.8967741935485</v>
      </c>
      <c r="I38" s="172"/>
      <c r="J38" s="172"/>
      <c r="K38" s="172"/>
      <c r="L38" s="172">
        <f t="shared" si="1"/>
        <v>2887.9932258064518</v>
      </c>
      <c r="M38" s="172"/>
      <c r="N38" s="110"/>
      <c r="O38" s="150"/>
      <c r="P38" s="151"/>
    </row>
    <row r="39" spans="1:18" ht="15.75">
      <c r="A39" s="123"/>
      <c r="B39" s="123"/>
      <c r="C39" s="117" t="s">
        <v>95</v>
      </c>
      <c r="D39" s="117"/>
      <c r="E39" s="117"/>
      <c r="F39" s="117"/>
      <c r="G39" s="41">
        <v>0</v>
      </c>
      <c r="H39" s="172">
        <f t="shared" si="0"/>
        <v>0</v>
      </c>
      <c r="I39" s="172"/>
      <c r="J39" s="172"/>
      <c r="K39" s="172"/>
      <c r="L39" s="172">
        <f t="shared" si="1"/>
        <v>0</v>
      </c>
      <c r="M39" s="172"/>
      <c r="N39" s="110"/>
      <c r="O39" s="150"/>
      <c r="P39" s="151"/>
    </row>
    <row r="40" spans="1:18" ht="18.75">
      <c r="A40" s="119" t="s">
        <v>33</v>
      </c>
      <c r="B40" s="119"/>
      <c r="C40" s="120"/>
      <c r="D40" s="120"/>
      <c r="E40" s="120"/>
      <c r="F40" s="120"/>
      <c r="G40" s="41">
        <f>SUM(G23:G39)</f>
        <v>43380.08</v>
      </c>
      <c r="H40" s="172">
        <f>SUM(H23:K39)</f>
        <v>28624.445806451615</v>
      </c>
      <c r="I40" s="120"/>
      <c r="J40" s="120"/>
      <c r="K40" s="120"/>
      <c r="L40" s="223">
        <f>G40-H40</f>
        <v>14755.634193548387</v>
      </c>
      <c r="M40" s="223"/>
      <c r="N40" s="13">
        <v>1</v>
      </c>
      <c r="O40" s="145"/>
      <c r="P40" s="146"/>
    </row>
    <row r="41" spans="1:18" ht="15.75">
      <c r="A41" s="107" t="s">
        <v>39</v>
      </c>
      <c r="B41" s="107"/>
      <c r="C41" s="107"/>
      <c r="D41" s="107"/>
      <c r="E41" s="107"/>
      <c r="F41" s="107"/>
      <c r="G41" s="107"/>
      <c r="H41" s="107"/>
      <c r="I41" s="107"/>
      <c r="J41" s="107"/>
      <c r="K41" s="107"/>
      <c r="L41" s="107"/>
      <c r="M41" s="107"/>
      <c r="N41" s="224"/>
      <c r="O41" s="225"/>
      <c r="P41" s="226"/>
    </row>
    <row r="42" spans="1:18" ht="47.25" customHeight="1">
      <c r="A42" s="114"/>
      <c r="B42" s="114"/>
      <c r="C42" s="125" t="s">
        <v>35</v>
      </c>
      <c r="D42" s="125"/>
      <c r="E42" s="125"/>
      <c r="F42" s="125"/>
      <c r="G42" s="46" t="s">
        <v>36</v>
      </c>
      <c r="H42" s="106" t="s">
        <v>37</v>
      </c>
      <c r="I42" s="106"/>
      <c r="J42" s="106"/>
      <c r="K42" s="106"/>
      <c r="L42" s="106" t="s">
        <v>38</v>
      </c>
      <c r="M42" s="106"/>
      <c r="N42" s="51"/>
      <c r="O42" s="46" t="s">
        <v>55</v>
      </c>
      <c r="P42" s="46" t="s">
        <v>56</v>
      </c>
    </row>
    <row r="43" spans="1:18" ht="15" customHeight="1">
      <c r="A43" s="114" t="s">
        <v>96</v>
      </c>
      <c r="B43" s="114"/>
      <c r="C43" s="173" t="s">
        <v>84</v>
      </c>
      <c r="D43" s="173"/>
      <c r="E43" s="173"/>
      <c r="F43" s="173"/>
      <c r="G43" s="47">
        <v>1879.27</v>
      </c>
      <c r="H43" s="177">
        <f>$G43/$J$13*$J$14</f>
        <v>1252.8466666666666</v>
      </c>
      <c r="I43" s="177"/>
      <c r="J43" s="177"/>
      <c r="K43" s="177"/>
      <c r="L43" s="177">
        <f>G43-H43</f>
        <v>626.4233333333334</v>
      </c>
      <c r="M43" s="177"/>
      <c r="N43" s="178"/>
      <c r="O43" s="179">
        <f>L43+L44</f>
        <v>1053.5300000000002</v>
      </c>
      <c r="P43" s="49"/>
    </row>
    <row r="44" spans="1:18" ht="15.75">
      <c r="A44" s="114"/>
      <c r="B44" s="114"/>
      <c r="C44" s="173" t="s">
        <v>83</v>
      </c>
      <c r="D44" s="173"/>
      <c r="E44" s="173"/>
      <c r="F44" s="173"/>
      <c r="G44" s="47">
        <v>1281.32</v>
      </c>
      <c r="H44" s="177">
        <f t="shared" ref="H44:H46" si="2">$G44/$J$13*$J$14</f>
        <v>854.21333333333325</v>
      </c>
      <c r="I44" s="177"/>
      <c r="J44" s="177"/>
      <c r="K44" s="177"/>
      <c r="L44" s="177">
        <f t="shared" ref="L44:L46" si="3">G44-H44</f>
        <v>427.10666666666668</v>
      </c>
      <c r="M44" s="177"/>
      <c r="N44" s="178"/>
      <c r="O44" s="180"/>
      <c r="P44" s="49"/>
    </row>
    <row r="45" spans="1:18" ht="15.75">
      <c r="A45" s="114"/>
      <c r="B45" s="114"/>
      <c r="C45" s="173" t="s">
        <v>85</v>
      </c>
      <c r="D45" s="173"/>
      <c r="E45" s="173"/>
      <c r="F45" s="173"/>
      <c r="G45" s="47">
        <v>1537.58</v>
      </c>
      <c r="H45" s="177">
        <f t="shared" si="2"/>
        <v>1025.0533333333333</v>
      </c>
      <c r="I45" s="177"/>
      <c r="J45" s="177"/>
      <c r="K45" s="177"/>
      <c r="L45" s="177">
        <f t="shared" si="3"/>
        <v>512.52666666666664</v>
      </c>
      <c r="M45" s="177"/>
      <c r="N45" s="178"/>
      <c r="O45" s="49"/>
      <c r="P45" s="179">
        <f>L45+L46</f>
        <v>797.26333333333332</v>
      </c>
    </row>
    <row r="46" spans="1:18" ht="15.75">
      <c r="A46" s="114"/>
      <c r="B46" s="114"/>
      <c r="C46" s="173" t="s">
        <v>82</v>
      </c>
      <c r="D46" s="173"/>
      <c r="E46" s="173"/>
      <c r="F46" s="173"/>
      <c r="G46" s="47">
        <v>854.21</v>
      </c>
      <c r="H46" s="177">
        <f t="shared" si="2"/>
        <v>569.47333333333336</v>
      </c>
      <c r="I46" s="177"/>
      <c r="J46" s="177"/>
      <c r="K46" s="177"/>
      <c r="L46" s="177">
        <f t="shared" si="3"/>
        <v>284.73666666666668</v>
      </c>
      <c r="M46" s="177"/>
      <c r="N46" s="178"/>
      <c r="O46" s="49"/>
      <c r="P46" s="180"/>
    </row>
    <row r="47" spans="1:18" ht="18.75">
      <c r="A47" s="119" t="s">
        <v>33</v>
      </c>
      <c r="B47" s="119"/>
      <c r="C47" s="180"/>
      <c r="D47" s="180"/>
      <c r="E47" s="180"/>
      <c r="F47" s="180"/>
      <c r="G47" s="47"/>
      <c r="H47" s="177"/>
      <c r="I47" s="177"/>
      <c r="J47" s="177"/>
      <c r="K47" s="177"/>
      <c r="L47" s="179">
        <f>SUM(L43:M46)</f>
        <v>1850.7933333333335</v>
      </c>
      <c r="M47" s="179"/>
      <c r="N47" s="13">
        <v>2</v>
      </c>
      <c r="O47" s="227"/>
      <c r="P47" s="228"/>
    </row>
    <row r="48" spans="1:18" ht="15.75">
      <c r="A48" s="107" t="s">
        <v>44</v>
      </c>
      <c r="B48" s="107"/>
      <c r="C48" s="107"/>
      <c r="D48" s="107"/>
      <c r="E48" s="107"/>
      <c r="F48" s="107"/>
      <c r="G48" s="107"/>
      <c r="H48" s="107"/>
      <c r="I48" s="107"/>
      <c r="J48" s="107"/>
      <c r="K48" s="107"/>
      <c r="L48" s="107"/>
      <c r="M48" s="107"/>
      <c r="N48" s="200"/>
      <c r="O48" s="201"/>
      <c r="P48" s="202"/>
    </row>
    <row r="49" spans="1:16" ht="15" customHeight="1">
      <c r="A49" s="123" t="s">
        <v>45</v>
      </c>
      <c r="B49" s="123"/>
      <c r="C49" s="125" t="s">
        <v>46</v>
      </c>
      <c r="D49" s="125"/>
      <c r="E49" s="125"/>
      <c r="F49" s="125"/>
      <c r="G49" s="106" t="s">
        <v>47</v>
      </c>
      <c r="H49" s="106" t="s">
        <v>59</v>
      </c>
      <c r="I49" s="106"/>
      <c r="J49" s="106" t="s">
        <v>97</v>
      </c>
      <c r="K49" s="106"/>
      <c r="L49" s="106" t="s">
        <v>48</v>
      </c>
      <c r="M49" s="106"/>
      <c r="N49" s="193"/>
      <c r="O49" s="143"/>
      <c r="P49" s="144"/>
    </row>
    <row r="50" spans="1:16" ht="51" customHeight="1">
      <c r="A50" s="123"/>
      <c r="B50" s="123"/>
      <c r="C50" s="125"/>
      <c r="D50" s="125"/>
      <c r="E50" s="125"/>
      <c r="F50" s="125"/>
      <c r="G50" s="106"/>
      <c r="H50" s="106"/>
      <c r="I50" s="106"/>
      <c r="J50" s="106"/>
      <c r="K50" s="106"/>
      <c r="L50" s="106"/>
      <c r="M50" s="106"/>
      <c r="N50" s="193"/>
      <c r="O50" s="145"/>
      <c r="P50" s="146"/>
    </row>
    <row r="51" spans="1:16">
      <c r="A51" s="123"/>
      <c r="B51" s="123"/>
      <c r="C51" s="132" t="s">
        <v>49</v>
      </c>
      <c r="D51" s="132"/>
      <c r="E51" s="132"/>
      <c r="F51" s="132"/>
      <c r="G51" s="1">
        <v>3010.38</v>
      </c>
      <c r="H51" s="175">
        <f>H33-(J17+H45+H46)</f>
        <v>12590.957204301076</v>
      </c>
      <c r="I51" s="175"/>
      <c r="J51" s="175">
        <f>(H51*J16)-D12</f>
        <v>1119.0973528493896</v>
      </c>
      <c r="K51" s="175"/>
      <c r="L51" s="175">
        <f>IF(J51&lt;=0,G51,G51-J51)</f>
        <v>1891.2826471506105</v>
      </c>
      <c r="M51" s="175"/>
      <c r="N51" s="110"/>
      <c r="O51" s="143"/>
      <c r="P51" s="144"/>
    </row>
    <row r="52" spans="1:16">
      <c r="A52" s="123"/>
      <c r="B52" s="123"/>
      <c r="C52" s="132" t="s">
        <v>50</v>
      </c>
      <c r="D52" s="132"/>
      <c r="E52" s="132"/>
      <c r="F52" s="132"/>
      <c r="G52" s="1">
        <v>213.81</v>
      </c>
      <c r="H52" s="175"/>
      <c r="I52" s="175"/>
      <c r="J52" s="175">
        <f>G52</f>
        <v>213.81</v>
      </c>
      <c r="K52" s="175"/>
      <c r="L52" s="175">
        <f>G52-J52</f>
        <v>0</v>
      </c>
      <c r="M52" s="175"/>
      <c r="N52" s="110"/>
      <c r="O52" s="150"/>
      <c r="P52" s="151"/>
    </row>
    <row r="53" spans="1:16" ht="18.75">
      <c r="A53" s="119" t="s">
        <v>33</v>
      </c>
      <c r="B53" s="119"/>
      <c r="C53" s="133"/>
      <c r="D53" s="133"/>
      <c r="E53" s="133"/>
      <c r="F53" s="133"/>
      <c r="G53" s="1"/>
      <c r="H53" s="175"/>
      <c r="I53" s="175"/>
      <c r="J53" s="175"/>
      <c r="K53" s="175"/>
      <c r="L53" s="176">
        <f>SUM(L51+L52)</f>
        <v>1891.2826471506105</v>
      </c>
      <c r="M53" s="176"/>
      <c r="N53" s="13">
        <v>3</v>
      </c>
      <c r="O53" s="150"/>
      <c r="P53" s="151"/>
    </row>
    <row r="54" spans="1:16" ht="18.75" customHeight="1">
      <c r="A54" s="107" t="s">
        <v>103</v>
      </c>
      <c r="B54" s="107"/>
      <c r="C54" s="107"/>
      <c r="D54" s="107"/>
      <c r="E54" s="107"/>
      <c r="F54" s="107"/>
      <c r="G54" s="107"/>
      <c r="H54" s="107"/>
      <c r="I54" s="107"/>
      <c r="J54" s="107"/>
      <c r="K54" s="107"/>
      <c r="L54" s="107"/>
      <c r="M54" s="107"/>
      <c r="N54" s="39"/>
      <c r="O54" s="150"/>
      <c r="P54" s="151"/>
    </row>
    <row r="55" spans="1:16">
      <c r="A55" s="123" t="s">
        <v>94</v>
      </c>
      <c r="B55" s="123"/>
      <c r="C55" s="235" t="s">
        <v>54</v>
      </c>
      <c r="D55" s="236"/>
      <c r="E55" s="236"/>
      <c r="F55" s="236"/>
      <c r="G55" s="126">
        <f>L40-L53</f>
        <v>12864.351546397776</v>
      </c>
      <c r="H55" s="126"/>
      <c r="I55" s="126"/>
      <c r="J55" s="126"/>
      <c r="K55" s="126"/>
      <c r="L55" s="126"/>
      <c r="M55" s="126"/>
      <c r="N55" s="108"/>
      <c r="O55" s="150"/>
      <c r="P55" s="151"/>
    </row>
    <row r="56" spans="1:16">
      <c r="A56" s="123"/>
      <c r="B56" s="123"/>
      <c r="C56" s="236"/>
      <c r="D56" s="236"/>
      <c r="E56" s="236"/>
      <c r="F56" s="236"/>
      <c r="G56" s="126"/>
      <c r="H56" s="126"/>
      <c r="I56" s="126"/>
      <c r="J56" s="126"/>
      <c r="K56" s="126"/>
      <c r="L56" s="126"/>
      <c r="M56" s="126"/>
      <c r="N56" s="108"/>
      <c r="O56" s="145"/>
      <c r="P56" s="146"/>
    </row>
    <row r="59" spans="1:16" ht="110.25" customHeight="1">
      <c r="A59" s="100" t="s">
        <v>177</v>
      </c>
      <c r="B59" s="100"/>
      <c r="C59" s="100"/>
      <c r="D59" s="100"/>
      <c r="E59" s="100"/>
      <c r="F59" s="100"/>
      <c r="G59" s="100"/>
      <c r="H59" s="100"/>
      <c r="I59" s="100"/>
      <c r="J59" s="100"/>
      <c r="K59" s="100"/>
      <c r="L59" s="100"/>
      <c r="M59" s="100"/>
      <c r="N59" s="100"/>
      <c r="O59" s="100"/>
      <c r="P59" s="100"/>
    </row>
    <row r="60" spans="1:16" ht="21" customHeight="1">
      <c r="A60" s="101"/>
      <c r="B60" s="101"/>
      <c r="C60" s="101"/>
      <c r="D60" s="101"/>
      <c r="E60" s="101"/>
      <c r="F60" s="101"/>
      <c r="G60" s="101"/>
      <c r="H60" s="101"/>
      <c r="I60" s="101"/>
      <c r="J60" s="101"/>
      <c r="K60" s="101"/>
      <c r="L60" s="101"/>
      <c r="M60" s="101"/>
      <c r="N60" s="101"/>
      <c r="O60" s="101"/>
      <c r="P60" s="101"/>
    </row>
    <row r="61" spans="1:16" ht="45.75" customHeight="1">
      <c r="A61" s="104" t="s">
        <v>178</v>
      </c>
      <c r="B61" s="104"/>
      <c r="C61" s="104"/>
      <c r="D61" s="104"/>
      <c r="E61" s="104"/>
      <c r="F61" s="104"/>
      <c r="G61" s="104"/>
      <c r="H61" s="104"/>
      <c r="I61" s="104"/>
      <c r="J61" s="105" t="s">
        <v>179</v>
      </c>
      <c r="K61" s="105"/>
      <c r="L61" s="105"/>
      <c r="M61" s="105"/>
      <c r="N61" s="105"/>
      <c r="O61" s="105"/>
      <c r="P61" s="105"/>
    </row>
    <row r="62" spans="1:16" ht="37.5" customHeight="1">
      <c r="A62" s="166" t="s">
        <v>180</v>
      </c>
      <c r="B62" s="166"/>
      <c r="C62" s="166"/>
      <c r="D62" s="102"/>
      <c r="E62" s="102"/>
      <c r="F62" s="102"/>
      <c r="G62" s="102"/>
      <c r="H62" s="102"/>
      <c r="I62" s="102"/>
      <c r="J62" s="166" t="s">
        <v>180</v>
      </c>
      <c r="K62" s="166"/>
      <c r="L62" s="166"/>
      <c r="M62" s="102"/>
      <c r="N62" s="102"/>
      <c r="O62" s="102"/>
      <c r="P62" s="102"/>
    </row>
    <row r="63" spans="1:16" ht="37.5" customHeight="1">
      <c r="A63" s="166" t="s">
        <v>181</v>
      </c>
      <c r="B63" s="166"/>
      <c r="C63" s="166"/>
      <c r="D63" s="102"/>
      <c r="E63" s="102"/>
      <c r="F63" s="102"/>
      <c r="G63" s="102"/>
      <c r="H63" s="102"/>
      <c r="I63" s="102"/>
      <c r="J63" s="166" t="s">
        <v>181</v>
      </c>
      <c r="K63" s="166"/>
      <c r="L63" s="166"/>
      <c r="M63" s="102"/>
      <c r="N63" s="102"/>
      <c r="O63" s="102"/>
      <c r="P63" s="102"/>
    </row>
    <row r="64" spans="1:16" ht="85.5" customHeight="1">
      <c r="A64" s="166" t="s">
        <v>182</v>
      </c>
      <c r="B64" s="166"/>
      <c r="C64" s="166"/>
      <c r="D64" s="102"/>
      <c r="E64" s="102"/>
      <c r="F64" s="102"/>
      <c r="G64" s="102"/>
      <c r="H64" s="102"/>
      <c r="I64" s="102"/>
      <c r="J64" s="166" t="s">
        <v>182</v>
      </c>
      <c r="K64" s="166"/>
      <c r="L64" s="166"/>
      <c r="M64" s="102"/>
      <c r="N64" s="102"/>
      <c r="O64" s="102"/>
      <c r="P64" s="102"/>
    </row>
    <row r="65" spans="1:17" ht="30" customHeight="1">
      <c r="A65" s="85"/>
      <c r="B65" s="85"/>
      <c r="C65" s="85"/>
      <c r="D65" s="85"/>
      <c r="E65" s="85"/>
      <c r="F65" s="85"/>
      <c r="G65" s="85"/>
      <c r="H65" s="85"/>
      <c r="I65" s="85"/>
      <c r="J65" s="85"/>
      <c r="K65" s="85"/>
      <c r="L65" s="85"/>
      <c r="M65" s="85"/>
      <c r="N65" s="85"/>
      <c r="O65" s="85"/>
      <c r="P65" s="85"/>
      <c r="Q65" s="85"/>
    </row>
    <row r="66" spans="1:17">
      <c r="A66" s="85"/>
      <c r="B66" s="85"/>
      <c r="C66" s="85"/>
      <c r="D66" s="85"/>
      <c r="E66" s="85"/>
      <c r="F66" s="85"/>
      <c r="G66" s="85"/>
      <c r="H66" s="85"/>
      <c r="I66" s="85"/>
      <c r="J66" s="85"/>
      <c r="K66" s="85"/>
      <c r="L66" s="85"/>
      <c r="M66" s="85"/>
      <c r="N66" s="85"/>
      <c r="O66" s="85"/>
      <c r="P66" s="85"/>
      <c r="Q66" s="85"/>
    </row>
  </sheetData>
  <mergeCells count="196">
    <mergeCell ref="A59:P59"/>
    <mergeCell ref="A60:P60"/>
    <mergeCell ref="A61:I61"/>
    <mergeCell ref="J61:P61"/>
    <mergeCell ref="A62:C62"/>
    <mergeCell ref="D62:I62"/>
    <mergeCell ref="J62:L62"/>
    <mergeCell ref="M62:P62"/>
    <mergeCell ref="A63:C63"/>
    <mergeCell ref="D63:I63"/>
    <mergeCell ref="J63:L63"/>
    <mergeCell ref="M63:P63"/>
    <mergeCell ref="A64:C64"/>
    <mergeCell ref="D64:I64"/>
    <mergeCell ref="J64:L64"/>
    <mergeCell ref="M64:P64"/>
    <mergeCell ref="A17:I17"/>
    <mergeCell ref="J17:M17"/>
    <mergeCell ref="R1:S1"/>
    <mergeCell ref="A2:P2"/>
    <mergeCell ref="N55:N56"/>
    <mergeCell ref="A55:B56"/>
    <mergeCell ref="C55:F56"/>
    <mergeCell ref="G55:M56"/>
    <mergeCell ref="O49:P50"/>
    <mergeCell ref="C51:F51"/>
    <mergeCell ref="H51:I51"/>
    <mergeCell ref="J51:K51"/>
    <mergeCell ref="L51:M51"/>
    <mergeCell ref="N51:N52"/>
    <mergeCell ref="O51:P56"/>
    <mergeCell ref="C52:F52"/>
    <mergeCell ref="H52:I52"/>
    <mergeCell ref="J52:K52"/>
    <mergeCell ref="A49:B52"/>
    <mergeCell ref="C49:F50"/>
    <mergeCell ref="G49:G50"/>
    <mergeCell ref="H49:I50"/>
    <mergeCell ref="J49:K50"/>
    <mergeCell ref="L49:M50"/>
    <mergeCell ref="N49:N50"/>
    <mergeCell ref="L52:M52"/>
    <mergeCell ref="A53:B53"/>
    <mergeCell ref="C53:F53"/>
    <mergeCell ref="H53:K53"/>
    <mergeCell ref="L53:M53"/>
    <mergeCell ref="A47:B47"/>
    <mergeCell ref="C47:F47"/>
    <mergeCell ref="H47:K47"/>
    <mergeCell ref="L47:M47"/>
    <mergeCell ref="H45:K45"/>
    <mergeCell ref="L45:M45"/>
    <mergeCell ref="O47:P47"/>
    <mergeCell ref="A48:M48"/>
    <mergeCell ref="N48:P48"/>
    <mergeCell ref="N45:N46"/>
    <mergeCell ref="P45:P46"/>
    <mergeCell ref="C46:F46"/>
    <mergeCell ref="H46:K46"/>
    <mergeCell ref="L46:M46"/>
    <mergeCell ref="A43:B46"/>
    <mergeCell ref="C43:F43"/>
    <mergeCell ref="H43:K43"/>
    <mergeCell ref="L43:M43"/>
    <mergeCell ref="N43:N44"/>
    <mergeCell ref="O43:O44"/>
    <mergeCell ref="C44:F44"/>
    <mergeCell ref="H44:K44"/>
    <mergeCell ref="L44:M44"/>
    <mergeCell ref="C45:F45"/>
    <mergeCell ref="A40:B40"/>
    <mergeCell ref="C40:F40"/>
    <mergeCell ref="H40:K40"/>
    <mergeCell ref="L40:M40"/>
    <mergeCell ref="A41:M41"/>
    <mergeCell ref="N41:P41"/>
    <mergeCell ref="A42:B42"/>
    <mergeCell ref="C42:F42"/>
    <mergeCell ref="H42:K42"/>
    <mergeCell ref="L42:M42"/>
    <mergeCell ref="C37:F37"/>
    <mergeCell ref="H37:K37"/>
    <mergeCell ref="L37:M37"/>
    <mergeCell ref="C38:F38"/>
    <mergeCell ref="H38:K38"/>
    <mergeCell ref="L38:M38"/>
    <mergeCell ref="C39:F39"/>
    <mergeCell ref="H39:K39"/>
    <mergeCell ref="L39:M39"/>
    <mergeCell ref="C35:F35"/>
    <mergeCell ref="H35:K35"/>
    <mergeCell ref="L35:M35"/>
    <mergeCell ref="C36:F36"/>
    <mergeCell ref="H36:K36"/>
    <mergeCell ref="L36:M36"/>
    <mergeCell ref="L27:M27"/>
    <mergeCell ref="C28:F28"/>
    <mergeCell ref="H28:K28"/>
    <mergeCell ref="L28:M28"/>
    <mergeCell ref="C33:F33"/>
    <mergeCell ref="H33:K33"/>
    <mergeCell ref="L33:M33"/>
    <mergeCell ref="C34:F34"/>
    <mergeCell ref="H34:K34"/>
    <mergeCell ref="L34:M34"/>
    <mergeCell ref="C31:F31"/>
    <mergeCell ref="H31:K31"/>
    <mergeCell ref="L31:M31"/>
    <mergeCell ref="C32:F32"/>
    <mergeCell ref="H32:K32"/>
    <mergeCell ref="L32:M32"/>
    <mergeCell ref="C25:F25"/>
    <mergeCell ref="H25:K25"/>
    <mergeCell ref="L25:M25"/>
    <mergeCell ref="C26:F26"/>
    <mergeCell ref="H26:K26"/>
    <mergeCell ref="L26:M26"/>
    <mergeCell ref="O20:P22"/>
    <mergeCell ref="A23:B39"/>
    <mergeCell ref="C23:F23"/>
    <mergeCell ref="H23:K23"/>
    <mergeCell ref="L23:M23"/>
    <mergeCell ref="N23:N39"/>
    <mergeCell ref="O23:P40"/>
    <mergeCell ref="C24:F24"/>
    <mergeCell ref="H24:K24"/>
    <mergeCell ref="L24:M24"/>
    <mergeCell ref="C29:F29"/>
    <mergeCell ref="H29:K29"/>
    <mergeCell ref="L29:M29"/>
    <mergeCell ref="C30:F30"/>
    <mergeCell ref="H30:K30"/>
    <mergeCell ref="L30:M30"/>
    <mergeCell ref="C27:F27"/>
    <mergeCell ref="H27:K27"/>
    <mergeCell ref="A18:C18"/>
    <mergeCell ref="D18:M18"/>
    <mergeCell ref="A19:M19"/>
    <mergeCell ref="O19:P19"/>
    <mergeCell ref="A20:B22"/>
    <mergeCell ref="C20:F22"/>
    <mergeCell ref="G20:G22"/>
    <mergeCell ref="H20:K22"/>
    <mergeCell ref="L20:M22"/>
    <mergeCell ref="N20:N22"/>
    <mergeCell ref="A15:C15"/>
    <mergeCell ref="D15:F15"/>
    <mergeCell ref="G15:I15"/>
    <mergeCell ref="J15:M15"/>
    <mergeCell ref="A16:C16"/>
    <mergeCell ref="D16:F16"/>
    <mergeCell ref="G16:I16"/>
    <mergeCell ref="J16:M16"/>
    <mergeCell ref="A13:C13"/>
    <mergeCell ref="D13:F13"/>
    <mergeCell ref="G13:I13"/>
    <mergeCell ref="J13:M13"/>
    <mergeCell ref="A14:C14"/>
    <mergeCell ref="D14:F14"/>
    <mergeCell ref="G14:I14"/>
    <mergeCell ref="J14:M14"/>
    <mergeCell ref="D12:F12"/>
    <mergeCell ref="G12:I12"/>
    <mergeCell ref="J12:M12"/>
    <mergeCell ref="A9:C9"/>
    <mergeCell ref="D9:F9"/>
    <mergeCell ref="G9:I9"/>
    <mergeCell ref="J9:M9"/>
    <mergeCell ref="A10:C10"/>
    <mergeCell ref="D10:F10"/>
    <mergeCell ref="G10:I10"/>
    <mergeCell ref="J10:M10"/>
    <mergeCell ref="A1:P1"/>
    <mergeCell ref="A54:M54"/>
    <mergeCell ref="A7:C7"/>
    <mergeCell ref="D7:F7"/>
    <mergeCell ref="G7:I7"/>
    <mergeCell ref="J7:M7"/>
    <mergeCell ref="A8:C8"/>
    <mergeCell ref="D8:F8"/>
    <mergeCell ref="G8:I8"/>
    <mergeCell ref="J8:M8"/>
    <mergeCell ref="A4:P4"/>
    <mergeCell ref="A5:M5"/>
    <mergeCell ref="N5:N18"/>
    <mergeCell ref="O5:P5"/>
    <mergeCell ref="A6:C6"/>
    <mergeCell ref="D6:F6"/>
    <mergeCell ref="G6:I6"/>
    <mergeCell ref="J6:M6"/>
    <mergeCell ref="O6:P18"/>
    <mergeCell ref="A11:C11"/>
    <mergeCell ref="D11:F11"/>
    <mergeCell ref="G11:I11"/>
    <mergeCell ref="J11:M11"/>
    <mergeCell ref="A12:C12"/>
  </mergeCells>
  <hyperlinks>
    <hyperlink ref="R1:S1" location="İÇİNDEKİLER!A1" display="İÇİNDEKİLER" xr:uid="{00000000-0004-0000-0400-000000000000}"/>
  </hyperlinks>
  <pageMargins left="0.7" right="0.7" top="0.75" bottom="0.75" header="0.3" footer="0.3"/>
  <pageSetup paperSize="9" scale="52" orientation="portrait" r:id="rId1"/>
  <colBreaks count="1" manualBreakCount="1">
    <brk id="16" max="6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69"/>
  <sheetViews>
    <sheetView zoomScaleNormal="100" workbookViewId="0">
      <selection activeCell="J14" sqref="J14:M14"/>
    </sheetView>
  </sheetViews>
  <sheetFormatPr defaultRowHeight="15"/>
  <cols>
    <col min="7" max="7" width="11.140625" customWidth="1"/>
    <col min="13" max="14" width="6.85546875" customWidth="1"/>
    <col min="15" max="15" width="12.28515625" customWidth="1"/>
    <col min="16" max="16" width="13.140625" customWidth="1"/>
    <col min="17" max="17" width="13.5703125" customWidth="1"/>
    <col min="18" max="18" width="16" customWidth="1"/>
    <col min="19" max="19" width="3.42578125" customWidth="1"/>
    <col min="20" max="20" width="6" customWidth="1"/>
    <col min="21" max="21" width="9" customWidth="1"/>
    <col min="22" max="22" width="8.140625" customWidth="1"/>
    <col min="23" max="24" width="6" customWidth="1"/>
  </cols>
  <sheetData>
    <row r="1" spans="1:35" ht="56.1" customHeight="1">
      <c r="A1" s="220" t="s">
        <v>154</v>
      </c>
      <c r="B1" s="221"/>
      <c r="C1" s="221"/>
      <c r="D1" s="221"/>
      <c r="E1" s="221"/>
      <c r="F1" s="221"/>
      <c r="G1" s="221"/>
      <c r="H1" s="221"/>
      <c r="I1" s="221"/>
      <c r="J1" s="221"/>
      <c r="K1" s="221"/>
      <c r="L1" s="221"/>
      <c r="M1" s="221"/>
      <c r="N1" s="221"/>
      <c r="O1" s="221"/>
      <c r="P1" s="221"/>
      <c r="Q1" s="221"/>
      <c r="R1" s="221"/>
      <c r="S1" s="222"/>
      <c r="T1" s="40"/>
      <c r="U1" s="136" t="s">
        <v>166</v>
      </c>
      <c r="V1" s="136"/>
      <c r="W1" s="40"/>
      <c r="X1" s="40"/>
      <c r="Y1" s="40"/>
      <c r="Z1" s="40"/>
      <c r="AA1" s="40"/>
      <c r="AB1" s="40"/>
      <c r="AC1" s="40"/>
      <c r="AD1" s="40"/>
      <c r="AE1" s="40"/>
      <c r="AF1" s="40"/>
      <c r="AG1" s="40"/>
      <c r="AH1" s="40"/>
      <c r="AI1" s="40"/>
    </row>
    <row r="2" spans="1:35" ht="56.1" customHeight="1" thickBot="1">
      <c r="A2" s="232" t="s">
        <v>155</v>
      </c>
      <c r="B2" s="233"/>
      <c r="C2" s="233"/>
      <c r="D2" s="233"/>
      <c r="E2" s="233"/>
      <c r="F2" s="233"/>
      <c r="G2" s="233"/>
      <c r="H2" s="233"/>
      <c r="I2" s="233"/>
      <c r="J2" s="233"/>
      <c r="K2" s="233"/>
      <c r="L2" s="233"/>
      <c r="M2" s="233"/>
      <c r="N2" s="233"/>
      <c r="O2" s="233"/>
      <c r="P2" s="233"/>
      <c r="Q2" s="233"/>
      <c r="R2" s="233"/>
      <c r="S2" s="234"/>
      <c r="T2" s="40"/>
      <c r="U2" s="40"/>
      <c r="V2" s="40"/>
      <c r="W2" s="40"/>
      <c r="X2" s="40"/>
      <c r="Y2" s="40"/>
      <c r="Z2" s="40"/>
      <c r="AA2" s="40"/>
      <c r="AB2" s="40"/>
      <c r="AC2" s="40"/>
      <c r="AD2" s="40"/>
      <c r="AE2" s="40"/>
      <c r="AF2" s="40"/>
      <c r="AG2" s="40"/>
      <c r="AH2" s="40"/>
      <c r="AI2" s="40"/>
    </row>
    <row r="3" spans="1:35" ht="23.25">
      <c r="A3" s="62"/>
      <c r="B3" s="62"/>
      <c r="C3" s="62"/>
      <c r="D3" s="62"/>
      <c r="E3" s="62"/>
      <c r="F3" s="62"/>
      <c r="G3" s="62"/>
      <c r="H3" s="62"/>
      <c r="I3" s="62"/>
      <c r="J3" s="62"/>
      <c r="K3" s="62"/>
      <c r="L3" s="62"/>
      <c r="M3" s="62"/>
      <c r="N3" s="62"/>
      <c r="O3" s="62"/>
      <c r="P3" s="62"/>
      <c r="Q3" s="62"/>
      <c r="R3" s="62"/>
      <c r="S3" s="62"/>
      <c r="T3" s="40"/>
      <c r="U3" s="40"/>
      <c r="V3" s="40"/>
      <c r="W3" s="40"/>
      <c r="X3" s="40"/>
      <c r="Y3" s="40"/>
      <c r="Z3" s="40"/>
      <c r="AA3" s="40"/>
      <c r="AB3" s="40"/>
      <c r="AC3" s="40"/>
      <c r="AD3" s="40"/>
      <c r="AE3" s="40"/>
      <c r="AF3" s="40"/>
      <c r="AG3" s="40"/>
      <c r="AH3" s="40"/>
      <c r="AI3" s="40"/>
    </row>
    <row r="4" spans="1:35" ht="28.5" customHeight="1">
      <c r="A4" s="237" t="s">
        <v>0</v>
      </c>
      <c r="B4" s="238"/>
      <c r="C4" s="238"/>
      <c r="D4" s="238"/>
      <c r="E4" s="238"/>
      <c r="F4" s="238"/>
      <c r="G4" s="238"/>
      <c r="H4" s="238"/>
      <c r="I4" s="238"/>
      <c r="J4" s="238"/>
      <c r="K4" s="238"/>
      <c r="L4" s="238"/>
      <c r="M4" s="238"/>
      <c r="N4" s="238"/>
      <c r="O4" s="238"/>
      <c r="P4" s="238"/>
      <c r="Q4" s="238"/>
      <c r="R4" s="238"/>
      <c r="S4" s="239"/>
    </row>
    <row r="5" spans="1:35" ht="18.75">
      <c r="A5" s="160" t="s">
        <v>1</v>
      </c>
      <c r="B5" s="160"/>
      <c r="C5" s="160"/>
      <c r="D5" s="160"/>
      <c r="E5" s="160"/>
      <c r="F5" s="160"/>
      <c r="G5" s="160"/>
      <c r="H5" s="160"/>
      <c r="I5" s="160"/>
      <c r="J5" s="160"/>
      <c r="K5" s="160"/>
      <c r="L5" s="160"/>
      <c r="M5" s="160"/>
      <c r="N5" s="254"/>
      <c r="O5" s="147"/>
      <c r="P5" s="147"/>
      <c r="Q5" s="147"/>
      <c r="R5" s="147"/>
      <c r="S5" s="147"/>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45231</v>
      </c>
      <c r="K10" s="120"/>
      <c r="L10" s="120"/>
      <c r="M10" s="120"/>
      <c r="N10" s="255"/>
      <c r="O10" s="150"/>
      <c r="P10" s="242"/>
      <c r="Q10" s="242"/>
      <c r="R10" s="242"/>
      <c r="S10" s="151"/>
    </row>
    <row r="11" spans="1:35" ht="15" customHeight="1">
      <c r="A11" s="117" t="s">
        <v>12</v>
      </c>
      <c r="B11" s="117"/>
      <c r="C11" s="117"/>
      <c r="D11" s="134">
        <v>45254</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30</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10</v>
      </c>
      <c r="E14" s="267"/>
      <c r="F14" s="268"/>
      <c r="G14" s="229" t="s">
        <v>43</v>
      </c>
      <c r="H14" s="230"/>
      <c r="I14" s="231"/>
      <c r="J14" s="266">
        <f>D14</f>
        <v>10</v>
      </c>
      <c r="K14" s="267"/>
      <c r="L14" s="267"/>
      <c r="M14" s="268"/>
      <c r="N14" s="255"/>
      <c r="O14" s="150"/>
      <c r="P14" s="242"/>
      <c r="Q14" s="242"/>
      <c r="R14" s="242"/>
      <c r="S14" s="151"/>
    </row>
    <row r="15" spans="1:35" ht="15" customHeight="1">
      <c r="A15" s="229" t="s">
        <v>62</v>
      </c>
      <c r="B15" s="230"/>
      <c r="C15" s="231"/>
      <c r="D15" s="266">
        <f>D13-D14</f>
        <v>20</v>
      </c>
      <c r="E15" s="267"/>
      <c r="F15" s="268"/>
      <c r="G15" s="229" t="s">
        <v>62</v>
      </c>
      <c r="H15" s="230"/>
      <c r="I15" s="231"/>
      <c r="J15" s="266">
        <f>J13-J14</f>
        <v>20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132" t="s">
        <v>8</v>
      </c>
      <c r="B17" s="132"/>
      <c r="C17" s="132"/>
      <c r="D17" s="133"/>
      <c r="E17" s="133"/>
      <c r="F17" s="133"/>
      <c r="G17" s="133"/>
      <c r="H17" s="133"/>
      <c r="I17" s="133"/>
      <c r="J17" s="133"/>
      <c r="K17" s="133"/>
      <c r="L17" s="133"/>
      <c r="M17" s="133"/>
      <c r="N17" s="256"/>
      <c r="O17" s="145"/>
      <c r="P17" s="243"/>
      <c r="Q17" s="243"/>
      <c r="R17" s="243"/>
      <c r="S17" s="146"/>
    </row>
    <row r="18" spans="1:19" ht="15.75">
      <c r="A18" s="107" t="s">
        <v>15</v>
      </c>
      <c r="B18" s="107"/>
      <c r="C18" s="107"/>
      <c r="D18" s="107"/>
      <c r="E18" s="107"/>
      <c r="F18" s="107"/>
      <c r="G18" s="107"/>
      <c r="H18" s="107"/>
      <c r="I18" s="107"/>
      <c r="J18" s="107"/>
      <c r="K18" s="107"/>
      <c r="L18" s="107"/>
      <c r="M18" s="107"/>
      <c r="N18" s="9"/>
      <c r="O18" s="148"/>
      <c r="P18" s="240"/>
      <c r="Q18" s="240"/>
      <c r="R18" s="240"/>
      <c r="S18" s="149"/>
    </row>
    <row r="19" spans="1:19" ht="15" customHeight="1">
      <c r="A19" s="106"/>
      <c r="B19" s="106"/>
      <c r="C19" s="120"/>
      <c r="D19" s="120"/>
      <c r="E19" s="120"/>
      <c r="F19" s="120"/>
      <c r="G19" s="130" t="s">
        <v>30</v>
      </c>
      <c r="H19" s="106" t="s">
        <v>31</v>
      </c>
      <c r="I19" s="125"/>
      <c r="J19" s="125"/>
      <c r="K19" s="125"/>
      <c r="L19" s="106" t="s">
        <v>32</v>
      </c>
      <c r="M19" s="125"/>
      <c r="N19" s="246"/>
      <c r="O19" s="143"/>
      <c r="P19" s="241"/>
      <c r="Q19" s="241"/>
      <c r="R19" s="241"/>
      <c r="S19" s="144"/>
    </row>
    <row r="20" spans="1:19">
      <c r="A20" s="106"/>
      <c r="B20" s="106"/>
      <c r="C20" s="120"/>
      <c r="D20" s="120"/>
      <c r="E20" s="120"/>
      <c r="F20" s="120"/>
      <c r="G20" s="130"/>
      <c r="H20" s="125"/>
      <c r="I20" s="125"/>
      <c r="J20" s="125"/>
      <c r="K20" s="125"/>
      <c r="L20" s="125"/>
      <c r="M20" s="125"/>
      <c r="N20" s="247"/>
      <c r="O20" s="150"/>
      <c r="P20" s="242"/>
      <c r="Q20" s="242"/>
      <c r="R20" s="242"/>
      <c r="S20" s="151"/>
    </row>
    <row r="21" spans="1:19" ht="30" customHeight="1">
      <c r="A21" s="106"/>
      <c r="B21" s="106"/>
      <c r="C21" s="120"/>
      <c r="D21" s="120"/>
      <c r="E21" s="120"/>
      <c r="F21" s="120"/>
      <c r="G21" s="130"/>
      <c r="H21" s="125"/>
      <c r="I21" s="125"/>
      <c r="J21" s="125"/>
      <c r="K21" s="125"/>
      <c r="L21" s="125"/>
      <c r="M21" s="125"/>
      <c r="N21" s="248"/>
      <c r="O21" s="145"/>
      <c r="P21" s="243"/>
      <c r="Q21" s="243"/>
      <c r="R21" s="243"/>
      <c r="S21" s="146"/>
    </row>
    <row r="22" spans="1:19" ht="15" customHeight="1">
      <c r="A22" s="123" t="s">
        <v>16</v>
      </c>
      <c r="B22" s="123"/>
      <c r="C22" s="117" t="s">
        <v>17</v>
      </c>
      <c r="D22" s="117"/>
      <c r="E22" s="117"/>
      <c r="F22" s="117"/>
      <c r="G22" s="41">
        <v>0</v>
      </c>
      <c r="H22" s="172">
        <f>$G22/$D$13*$D$14</f>
        <v>0</v>
      </c>
      <c r="I22" s="172"/>
      <c r="J22" s="172"/>
      <c r="K22" s="172"/>
      <c r="L22" s="172">
        <f>G22-H22</f>
        <v>0</v>
      </c>
      <c r="M22" s="172"/>
      <c r="N22" s="249"/>
      <c r="O22" s="143"/>
      <c r="P22" s="241"/>
      <c r="Q22" s="241"/>
      <c r="R22" s="241"/>
      <c r="S22" s="144"/>
    </row>
    <row r="23" spans="1:19" ht="15.75">
      <c r="A23" s="123"/>
      <c r="B23" s="123"/>
      <c r="C23" s="117" t="s">
        <v>18</v>
      </c>
      <c r="D23" s="117"/>
      <c r="E23" s="117"/>
      <c r="F23" s="117"/>
      <c r="G23" s="41">
        <v>0</v>
      </c>
      <c r="H23" s="172">
        <f t="shared" ref="H23:H39" si="0">$G23/$D$13*$D$14</f>
        <v>0</v>
      </c>
      <c r="I23" s="172"/>
      <c r="J23" s="172"/>
      <c r="K23" s="172"/>
      <c r="L23" s="172">
        <f t="shared" ref="L23:L39" si="1">G23-H23</f>
        <v>0</v>
      </c>
      <c r="M23" s="172"/>
      <c r="N23" s="250"/>
      <c r="O23" s="150"/>
      <c r="P23" s="242"/>
      <c r="Q23" s="242"/>
      <c r="R23" s="242"/>
      <c r="S23" s="151"/>
    </row>
    <row r="24" spans="1:19"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151"/>
    </row>
    <row r="25" spans="1:19"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73" t="s">
        <v>91</v>
      </c>
      <c r="D27" s="173"/>
      <c r="E27" s="173"/>
      <c r="F27" s="173"/>
      <c r="G27" s="41">
        <v>1158.77</v>
      </c>
      <c r="H27" s="172">
        <f>G27</f>
        <v>1158.77</v>
      </c>
      <c r="I27" s="172"/>
      <c r="J27" s="172"/>
      <c r="K27" s="172"/>
      <c r="L27" s="172">
        <f t="shared" si="1"/>
        <v>0</v>
      </c>
      <c r="M27" s="172"/>
      <c r="N27" s="250"/>
      <c r="O27" s="150"/>
      <c r="P27" s="242"/>
      <c r="Q27" s="242"/>
      <c r="R27" s="242"/>
      <c r="S27" s="151"/>
    </row>
    <row r="28" spans="1:19"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151"/>
    </row>
    <row r="29" spans="1:19" ht="15.75">
      <c r="A29" s="123"/>
      <c r="B29" s="123"/>
      <c r="C29" s="117" t="s">
        <v>98</v>
      </c>
      <c r="D29" s="117"/>
      <c r="E29" s="117"/>
      <c r="F29" s="117"/>
      <c r="G29" s="41">
        <v>0</v>
      </c>
      <c r="H29" s="172">
        <f>G29</f>
        <v>0</v>
      </c>
      <c r="I29" s="172"/>
      <c r="J29" s="172"/>
      <c r="K29" s="172"/>
      <c r="L29" s="172">
        <f t="shared" si="1"/>
        <v>0</v>
      </c>
      <c r="M29" s="172"/>
      <c r="N29" s="250"/>
      <c r="O29" s="150"/>
      <c r="P29" s="242"/>
      <c r="Q29" s="242"/>
      <c r="R29" s="242"/>
      <c r="S29" s="151"/>
    </row>
    <row r="30" spans="1:19" ht="15.75">
      <c r="A30" s="123"/>
      <c r="B30" s="123"/>
      <c r="C30" s="117" t="s">
        <v>22</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151"/>
    </row>
    <row r="32" spans="1:19" ht="15.75">
      <c r="A32" s="123"/>
      <c r="B32" s="123"/>
      <c r="C32" s="117" t="s">
        <v>24</v>
      </c>
      <c r="D32" s="117"/>
      <c r="E32" s="117"/>
      <c r="F32" s="117"/>
      <c r="G32" s="41">
        <v>21987.5</v>
      </c>
      <c r="H32" s="172">
        <f t="shared" si="0"/>
        <v>7329.1666666666661</v>
      </c>
      <c r="I32" s="172"/>
      <c r="J32" s="172"/>
      <c r="K32" s="172"/>
      <c r="L32" s="172">
        <f t="shared" si="1"/>
        <v>14658.333333333334</v>
      </c>
      <c r="M32" s="172"/>
      <c r="N32" s="250"/>
      <c r="O32" s="150"/>
      <c r="P32" s="242"/>
      <c r="Q32" s="242"/>
      <c r="R32" s="242"/>
      <c r="S32" s="151"/>
    </row>
    <row r="33" spans="1:24" ht="15.75">
      <c r="A33" s="123"/>
      <c r="B33" s="123"/>
      <c r="C33" s="117" t="s">
        <v>25</v>
      </c>
      <c r="D33" s="117"/>
      <c r="E33" s="117"/>
      <c r="F33" s="117"/>
      <c r="G33" s="41">
        <v>11457.67</v>
      </c>
      <c r="H33" s="172">
        <f t="shared" si="0"/>
        <v>3819.2233333333334</v>
      </c>
      <c r="I33" s="172"/>
      <c r="J33" s="172"/>
      <c r="K33" s="172"/>
      <c r="L33" s="172">
        <f t="shared" si="1"/>
        <v>7638.4466666666667</v>
      </c>
      <c r="M33" s="172"/>
      <c r="N33" s="250"/>
      <c r="O33" s="150"/>
      <c r="P33" s="242"/>
      <c r="Q33" s="242"/>
      <c r="R33" s="242"/>
      <c r="S33" s="151"/>
    </row>
    <row r="34" spans="1:24"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151"/>
    </row>
    <row r="35" spans="1:24"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51</v>
      </c>
      <c r="D37" s="117"/>
      <c r="E37" s="117"/>
      <c r="F37" s="117"/>
      <c r="G37" s="41">
        <v>8138.89</v>
      </c>
      <c r="H37" s="172">
        <f t="shared" si="0"/>
        <v>2712.9633333333331</v>
      </c>
      <c r="I37" s="172"/>
      <c r="J37" s="172"/>
      <c r="K37" s="172"/>
      <c r="L37" s="172">
        <f t="shared" si="1"/>
        <v>5425.9266666666672</v>
      </c>
      <c r="M37" s="172"/>
      <c r="N37" s="250"/>
      <c r="O37" s="150"/>
      <c r="P37" s="242"/>
      <c r="Q37" s="242"/>
      <c r="R37" s="242"/>
      <c r="S37" s="151"/>
    </row>
    <row r="38" spans="1:24" ht="15.75">
      <c r="A38" s="123"/>
      <c r="B38" s="123"/>
      <c r="C38" s="117" t="s">
        <v>95</v>
      </c>
      <c r="D38" s="117"/>
      <c r="E38" s="117"/>
      <c r="F38" s="117"/>
      <c r="G38" s="41">
        <v>0</v>
      </c>
      <c r="H38" s="172">
        <f t="shared" si="0"/>
        <v>0</v>
      </c>
      <c r="I38" s="172"/>
      <c r="J38" s="172"/>
      <c r="K38" s="172"/>
      <c r="L38" s="172">
        <f t="shared" si="1"/>
        <v>0</v>
      </c>
      <c r="M38" s="172"/>
      <c r="N38" s="250"/>
      <c r="O38" s="150"/>
      <c r="P38" s="242"/>
      <c r="Q38" s="242"/>
      <c r="R38" s="242"/>
      <c r="S38" s="151"/>
    </row>
    <row r="39" spans="1:24" ht="15.75">
      <c r="A39" s="123"/>
      <c r="B39" s="123"/>
      <c r="C39" s="117" t="s">
        <v>95</v>
      </c>
      <c r="D39" s="117"/>
      <c r="E39" s="117"/>
      <c r="F39" s="117"/>
      <c r="G39" s="41">
        <v>0</v>
      </c>
      <c r="H39" s="172">
        <f t="shared" si="0"/>
        <v>0</v>
      </c>
      <c r="I39" s="172"/>
      <c r="J39" s="172"/>
      <c r="K39" s="172"/>
      <c r="L39" s="172">
        <f t="shared" si="1"/>
        <v>0</v>
      </c>
      <c r="M39" s="172"/>
      <c r="N39" s="251"/>
      <c r="O39" s="150"/>
      <c r="P39" s="242"/>
      <c r="Q39" s="242"/>
      <c r="R39" s="242"/>
      <c r="S39" s="151"/>
    </row>
    <row r="40" spans="1:24" ht="18.75">
      <c r="A40" s="261" t="s">
        <v>33</v>
      </c>
      <c r="B40" s="262"/>
      <c r="C40" s="266"/>
      <c r="D40" s="267"/>
      <c r="E40" s="267"/>
      <c r="F40" s="268"/>
      <c r="G40" s="41">
        <f>SUM(G22:G39)</f>
        <v>43380.08</v>
      </c>
      <c r="H40" s="269">
        <f>SUM(H22:K39)</f>
        <v>15657.373333333333</v>
      </c>
      <c r="I40" s="267"/>
      <c r="J40" s="267"/>
      <c r="K40" s="268"/>
      <c r="L40" s="223">
        <f>G40-H40</f>
        <v>27722.706666666669</v>
      </c>
      <c r="M40" s="223"/>
      <c r="N40" s="18">
        <v>1</v>
      </c>
      <c r="O40" s="150"/>
      <c r="P40" s="242"/>
      <c r="Q40" s="242"/>
      <c r="R40" s="242"/>
      <c r="S40" s="151"/>
    </row>
    <row r="41" spans="1:24" ht="15.75">
      <c r="A41" s="107" t="s">
        <v>39</v>
      </c>
      <c r="B41" s="107"/>
      <c r="C41" s="107"/>
      <c r="D41" s="107"/>
      <c r="E41" s="107"/>
      <c r="F41" s="107"/>
      <c r="G41" s="107"/>
      <c r="H41" s="107"/>
      <c r="I41" s="107"/>
      <c r="J41" s="107"/>
      <c r="K41" s="107"/>
      <c r="L41" s="107"/>
      <c r="M41" s="107"/>
      <c r="N41" s="9"/>
      <c r="O41" s="145"/>
      <c r="P41" s="243"/>
      <c r="Q41" s="243"/>
      <c r="R41" s="243"/>
      <c r="S41" s="146"/>
    </row>
    <row r="42" spans="1:24" ht="58.5" customHeight="1">
      <c r="A42" s="114"/>
      <c r="B42" s="114"/>
      <c r="C42" s="270" t="s">
        <v>35</v>
      </c>
      <c r="D42" s="271"/>
      <c r="E42" s="271"/>
      <c r="F42" s="272"/>
      <c r="G42" s="46" t="s">
        <v>36</v>
      </c>
      <c r="H42" s="273" t="s">
        <v>37</v>
      </c>
      <c r="I42" s="274"/>
      <c r="J42" s="274"/>
      <c r="K42" s="275"/>
      <c r="L42" s="273" t="s">
        <v>38</v>
      </c>
      <c r="M42" s="275"/>
      <c r="N42" s="11"/>
      <c r="O42" s="2" t="s">
        <v>115</v>
      </c>
      <c r="P42" s="2" t="s">
        <v>116</v>
      </c>
      <c r="Q42" s="2" t="s">
        <v>55</v>
      </c>
      <c r="R42" s="2" t="s">
        <v>101</v>
      </c>
      <c r="S42" s="1"/>
    </row>
    <row r="43" spans="1:24" ht="15" customHeight="1">
      <c r="A43" s="114" t="s">
        <v>96</v>
      </c>
      <c r="B43" s="114"/>
      <c r="C43" s="173" t="s">
        <v>84</v>
      </c>
      <c r="D43" s="173"/>
      <c r="E43" s="173"/>
      <c r="F43" s="173"/>
      <c r="G43" s="47">
        <v>1879.27</v>
      </c>
      <c r="H43" s="258">
        <f>$G43/$J$13*$J$14</f>
        <v>626.42333333333329</v>
      </c>
      <c r="I43" s="259"/>
      <c r="J43" s="259"/>
      <c r="K43" s="260"/>
      <c r="L43" s="258">
        <f>G43-H43</f>
        <v>1252.8466666666668</v>
      </c>
      <c r="M43" s="260"/>
      <c r="N43" s="249"/>
      <c r="O43" s="177">
        <f>H43+H44</f>
        <v>1053.53</v>
      </c>
      <c r="P43" s="49"/>
      <c r="Q43" s="177">
        <f>L43+L44</f>
        <v>2107.0600000000004</v>
      </c>
      <c r="R43" s="49"/>
      <c r="S43" s="1"/>
    </row>
    <row r="44" spans="1:24" ht="15.75">
      <c r="A44" s="114"/>
      <c r="B44" s="114"/>
      <c r="C44" s="173" t="s">
        <v>83</v>
      </c>
      <c r="D44" s="173"/>
      <c r="E44" s="173"/>
      <c r="F44" s="173"/>
      <c r="G44" s="47">
        <v>1281.32</v>
      </c>
      <c r="H44" s="258">
        <f t="shared" ref="H44:H46" si="2">$G44/$J$13*$J$14</f>
        <v>427.10666666666663</v>
      </c>
      <c r="I44" s="259"/>
      <c r="J44" s="259"/>
      <c r="K44" s="260"/>
      <c r="L44" s="258">
        <f t="shared" ref="L44:L46" si="3">G44-H44</f>
        <v>854.21333333333337</v>
      </c>
      <c r="M44" s="260"/>
      <c r="N44" s="250"/>
      <c r="O44" s="257"/>
      <c r="P44" s="49"/>
      <c r="Q44" s="257"/>
      <c r="R44" s="49"/>
      <c r="S44" s="1"/>
    </row>
    <row r="45" spans="1:24" ht="15.75">
      <c r="A45" s="114"/>
      <c r="B45" s="114"/>
      <c r="C45" s="173" t="s">
        <v>85</v>
      </c>
      <c r="D45" s="173"/>
      <c r="E45" s="173"/>
      <c r="F45" s="173"/>
      <c r="G45" s="47">
        <v>1537.58</v>
      </c>
      <c r="H45" s="258">
        <f t="shared" si="2"/>
        <v>512.52666666666664</v>
      </c>
      <c r="I45" s="259"/>
      <c r="J45" s="259"/>
      <c r="K45" s="260"/>
      <c r="L45" s="258">
        <f t="shared" si="3"/>
        <v>1025.0533333333333</v>
      </c>
      <c r="M45" s="260"/>
      <c r="N45" s="250"/>
      <c r="O45" s="49"/>
      <c r="P45" s="177">
        <f>H45+H46</f>
        <v>797.26333333333332</v>
      </c>
      <c r="Q45" s="49"/>
      <c r="R45" s="179">
        <f>L45+L46</f>
        <v>1594.5266666666666</v>
      </c>
      <c r="S45" s="195">
        <v>2</v>
      </c>
      <c r="T45" s="8"/>
      <c r="U45" s="8"/>
      <c r="V45" s="8"/>
      <c r="W45" s="8"/>
      <c r="X45" s="8"/>
    </row>
    <row r="46" spans="1:24" ht="15.75">
      <c r="A46" s="114"/>
      <c r="B46" s="114"/>
      <c r="C46" s="173" t="s">
        <v>82</v>
      </c>
      <c r="D46" s="173"/>
      <c r="E46" s="173"/>
      <c r="F46" s="173"/>
      <c r="G46" s="47">
        <v>854.21</v>
      </c>
      <c r="H46" s="258">
        <f t="shared" si="2"/>
        <v>284.73666666666668</v>
      </c>
      <c r="I46" s="259"/>
      <c r="J46" s="259"/>
      <c r="K46" s="260"/>
      <c r="L46" s="258">
        <f t="shared" si="3"/>
        <v>569.47333333333336</v>
      </c>
      <c r="M46" s="260"/>
      <c r="N46" s="250"/>
      <c r="O46" s="49"/>
      <c r="P46" s="257"/>
      <c r="Q46" s="49"/>
      <c r="R46" s="180"/>
      <c r="S46" s="195"/>
      <c r="T46" s="8"/>
      <c r="U46" s="8"/>
      <c r="V46" s="8"/>
      <c r="W46" s="8"/>
      <c r="X46" s="8"/>
    </row>
    <row r="47" spans="1:24" ht="15.75">
      <c r="A47" s="261" t="s">
        <v>33</v>
      </c>
      <c r="B47" s="262"/>
      <c r="C47" s="263"/>
      <c r="D47" s="264"/>
      <c r="E47" s="264"/>
      <c r="F47" s="265"/>
      <c r="G47" s="47"/>
      <c r="H47" s="258"/>
      <c r="I47" s="259"/>
      <c r="J47" s="259"/>
      <c r="K47" s="260"/>
      <c r="L47" s="258">
        <f>SUM(L43:M46)</f>
        <v>3701.586666666667</v>
      </c>
      <c r="M47" s="260"/>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174" t="s">
        <v>100</v>
      </c>
      <c r="I49" s="174"/>
      <c r="J49" s="174"/>
      <c r="K49" s="174"/>
      <c r="L49" s="106" t="s">
        <v>48</v>
      </c>
      <c r="M49" s="106"/>
      <c r="N49" s="252"/>
      <c r="O49" s="150"/>
      <c r="P49" s="242"/>
      <c r="Q49" s="242"/>
      <c r="R49" s="242"/>
      <c r="S49" s="151"/>
    </row>
    <row r="50" spans="1:19" ht="67.5" customHeight="1">
      <c r="A50" s="123"/>
      <c r="B50" s="123"/>
      <c r="C50" s="125"/>
      <c r="D50" s="125"/>
      <c r="E50" s="125"/>
      <c r="F50" s="125"/>
      <c r="G50" s="106"/>
      <c r="H50" s="174"/>
      <c r="I50" s="174"/>
      <c r="J50" s="174"/>
      <c r="K50" s="174"/>
      <c r="L50" s="106"/>
      <c r="M50" s="106"/>
      <c r="N50" s="253"/>
      <c r="O50" s="150"/>
      <c r="P50" s="242"/>
      <c r="Q50" s="242"/>
      <c r="R50" s="242"/>
      <c r="S50" s="151"/>
    </row>
    <row r="51" spans="1:19" ht="15.75">
      <c r="A51" s="123"/>
      <c r="B51" s="123"/>
      <c r="C51" s="117" t="s">
        <v>49</v>
      </c>
      <c r="D51" s="117"/>
      <c r="E51" s="117"/>
      <c r="F51" s="117"/>
      <c r="G51" s="48">
        <v>3010.38</v>
      </c>
      <c r="H51" s="172">
        <f>(J12/D13*D14)-(D12)</f>
        <v>-516.84666666666681</v>
      </c>
      <c r="I51" s="172"/>
      <c r="J51" s="172"/>
      <c r="K51" s="172"/>
      <c r="L51" s="172">
        <f>IF(H51&lt;=0,G51,G51-H51)</f>
        <v>3010.38</v>
      </c>
      <c r="M51" s="172"/>
      <c r="N51" s="249"/>
      <c r="O51" s="150"/>
      <c r="P51" s="242"/>
      <c r="Q51" s="242"/>
      <c r="R51" s="242"/>
      <c r="S51" s="151"/>
    </row>
    <row r="52" spans="1:19" ht="15.75">
      <c r="A52" s="123"/>
      <c r="B52" s="123"/>
      <c r="C52" s="117" t="s">
        <v>50</v>
      </c>
      <c r="D52" s="117"/>
      <c r="E52" s="117"/>
      <c r="F52" s="117"/>
      <c r="G52" s="48">
        <v>213.81</v>
      </c>
      <c r="H52" s="172">
        <f>G52</f>
        <v>213.81</v>
      </c>
      <c r="I52" s="172"/>
      <c r="J52" s="172"/>
      <c r="K52" s="172"/>
      <c r="L52" s="172">
        <f>G52-H52</f>
        <v>0</v>
      </c>
      <c r="M52" s="172"/>
      <c r="N52" s="251"/>
      <c r="O52" s="150"/>
      <c r="P52" s="242"/>
      <c r="Q52" s="242"/>
      <c r="R52" s="242"/>
      <c r="S52" s="151"/>
    </row>
    <row r="53" spans="1:19" ht="18.75">
      <c r="A53" s="119" t="s">
        <v>33</v>
      </c>
      <c r="B53" s="119"/>
      <c r="C53" s="120"/>
      <c r="D53" s="120"/>
      <c r="E53" s="120"/>
      <c r="F53" s="120"/>
      <c r="G53" s="48"/>
      <c r="H53" s="172"/>
      <c r="I53" s="172"/>
      <c r="J53" s="172"/>
      <c r="K53" s="172"/>
      <c r="L53" s="223">
        <f>SUM(L51+L52)</f>
        <v>3010.38</v>
      </c>
      <c r="M53" s="223"/>
      <c r="N53" s="18">
        <v>3</v>
      </c>
      <c r="O53" s="150"/>
      <c r="P53" s="242"/>
      <c r="Q53" s="242"/>
      <c r="R53" s="242"/>
      <c r="S53" s="151"/>
    </row>
    <row r="54" spans="1:19" ht="18.75" customHeight="1">
      <c r="A54" s="107" t="s">
        <v>93</v>
      </c>
      <c r="B54" s="107"/>
      <c r="C54" s="107"/>
      <c r="D54" s="107"/>
      <c r="E54" s="107"/>
      <c r="F54" s="107"/>
      <c r="G54" s="107"/>
      <c r="H54" s="107"/>
      <c r="I54" s="107"/>
      <c r="J54" s="107"/>
      <c r="K54" s="107"/>
      <c r="L54" s="107"/>
      <c r="M54" s="107"/>
      <c r="N54" s="39"/>
      <c r="O54" s="150"/>
      <c r="P54" s="242"/>
      <c r="Q54" s="242"/>
      <c r="R54" s="242"/>
      <c r="S54" s="151"/>
    </row>
    <row r="55" spans="1:19" ht="14.45" customHeight="1">
      <c r="A55" s="123" t="s">
        <v>99</v>
      </c>
      <c r="B55" s="123"/>
      <c r="C55" s="194" t="s">
        <v>65</v>
      </c>
      <c r="D55" s="195"/>
      <c r="E55" s="195"/>
      <c r="F55" s="195"/>
      <c r="G55" s="126">
        <f>L40-(R45+L53)</f>
        <v>23117.800000000003</v>
      </c>
      <c r="H55" s="126"/>
      <c r="I55" s="126"/>
      <c r="J55" s="126"/>
      <c r="K55" s="126"/>
      <c r="L55" s="126"/>
      <c r="M55" s="126"/>
      <c r="N55" s="181"/>
      <c r="O55" s="150"/>
      <c r="P55" s="242"/>
      <c r="Q55" s="242"/>
      <c r="R55" s="242"/>
      <c r="S55" s="151"/>
    </row>
    <row r="56" spans="1:19" ht="14.45" customHeight="1">
      <c r="A56" s="123"/>
      <c r="B56" s="123"/>
      <c r="C56" s="195"/>
      <c r="D56" s="195"/>
      <c r="E56" s="195"/>
      <c r="F56" s="195"/>
      <c r="G56" s="126"/>
      <c r="H56" s="126"/>
      <c r="I56" s="126"/>
      <c r="J56" s="126"/>
      <c r="K56" s="126"/>
      <c r="L56" s="126"/>
      <c r="M56" s="126"/>
      <c r="N56" s="182"/>
      <c r="O56" s="145"/>
      <c r="P56" s="243"/>
      <c r="Q56" s="243"/>
      <c r="R56" s="243"/>
      <c r="S56" s="146"/>
    </row>
    <row r="59" spans="1:19" ht="141"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105"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7" ht="30">
      <c r="A65" s="244"/>
      <c r="B65" s="244"/>
      <c r="C65" s="244"/>
      <c r="D65" s="84"/>
      <c r="E65" s="86"/>
      <c r="F65" s="245"/>
      <c r="G65" s="245"/>
      <c r="H65" s="245"/>
      <c r="I65" s="84"/>
      <c r="J65" s="32"/>
      <c r="K65" s="32"/>
      <c r="L65" s="32"/>
    </row>
    <row r="66" spans="1:17">
      <c r="A66" s="32"/>
      <c r="B66" s="32"/>
      <c r="C66" s="32"/>
      <c r="D66" s="32"/>
      <c r="E66" s="32"/>
      <c r="F66" s="32"/>
      <c r="G66" s="32"/>
      <c r="H66" s="32"/>
      <c r="I66" s="32"/>
      <c r="J66" s="32"/>
      <c r="K66" s="32"/>
      <c r="L66" s="32"/>
    </row>
    <row r="69" spans="1:17" ht="17.25">
      <c r="H69" s="103"/>
      <c r="I69" s="103"/>
      <c r="J69" s="103"/>
      <c r="K69" s="103"/>
      <c r="L69" s="103"/>
      <c r="M69" s="103"/>
      <c r="N69" s="103"/>
      <c r="O69" s="103"/>
      <c r="P69" s="103"/>
      <c r="Q69" s="103"/>
    </row>
  </sheetData>
  <mergeCells count="196">
    <mergeCell ref="A59:S59"/>
    <mergeCell ref="H69:M69"/>
    <mergeCell ref="N69:Q69"/>
    <mergeCell ref="A60:S60"/>
    <mergeCell ref="A61:J61"/>
    <mergeCell ref="K61:S61"/>
    <mergeCell ref="A62:C62"/>
    <mergeCell ref="A63:C63"/>
    <mergeCell ref="A64:C64"/>
    <mergeCell ref="D62:J62"/>
    <mergeCell ref="D63:J63"/>
    <mergeCell ref="D64:J64"/>
    <mergeCell ref="K62:N62"/>
    <mergeCell ref="K63:N63"/>
    <mergeCell ref="K64:N64"/>
    <mergeCell ref="O62:S62"/>
    <mergeCell ref="O63:S63"/>
    <mergeCell ref="O64:S64"/>
    <mergeCell ref="U1:V1"/>
    <mergeCell ref="A2:S2"/>
    <mergeCell ref="O6:S17"/>
    <mergeCell ref="A1:S1"/>
    <mergeCell ref="A5:M5"/>
    <mergeCell ref="A6:C6"/>
    <mergeCell ref="D6:F6"/>
    <mergeCell ref="G6:I6"/>
    <mergeCell ref="J6:M6"/>
    <mergeCell ref="O5:S5"/>
    <mergeCell ref="A9:C9"/>
    <mergeCell ref="D9:F9"/>
    <mergeCell ref="G9:I9"/>
    <mergeCell ref="J9:M9"/>
    <mergeCell ref="A10:C10"/>
    <mergeCell ref="D10:F10"/>
    <mergeCell ref="G10:I10"/>
    <mergeCell ref="J10:M10"/>
    <mergeCell ref="A7:C7"/>
    <mergeCell ref="D7:F7"/>
    <mergeCell ref="G7:I7"/>
    <mergeCell ref="J7:M7"/>
    <mergeCell ref="A8:C8"/>
    <mergeCell ref="D8:F8"/>
    <mergeCell ref="G8:I8"/>
    <mergeCell ref="J8:M8"/>
    <mergeCell ref="A13:C13"/>
    <mergeCell ref="D13:F13"/>
    <mergeCell ref="G13:I13"/>
    <mergeCell ref="J13:M13"/>
    <mergeCell ref="A14:C14"/>
    <mergeCell ref="D14:F14"/>
    <mergeCell ref="G14:I14"/>
    <mergeCell ref="J14:M14"/>
    <mergeCell ref="A11:C11"/>
    <mergeCell ref="D11:F11"/>
    <mergeCell ref="G11:I11"/>
    <mergeCell ref="J11:M11"/>
    <mergeCell ref="A12:C12"/>
    <mergeCell ref="D12:F12"/>
    <mergeCell ref="G12:I12"/>
    <mergeCell ref="J12:M12"/>
    <mergeCell ref="A17:C17"/>
    <mergeCell ref="D17:M17"/>
    <mergeCell ref="A18:M18"/>
    <mergeCell ref="A19:B21"/>
    <mergeCell ref="C19:F21"/>
    <mergeCell ref="G19:G21"/>
    <mergeCell ref="H19:K21"/>
    <mergeCell ref="L19:M21"/>
    <mergeCell ref="A15:C15"/>
    <mergeCell ref="D15:F15"/>
    <mergeCell ref="G15:I15"/>
    <mergeCell ref="J15:M15"/>
    <mergeCell ref="A16:C16"/>
    <mergeCell ref="D16:F16"/>
    <mergeCell ref="G16:I16"/>
    <mergeCell ref="J16:M16"/>
    <mergeCell ref="C25:F25"/>
    <mergeCell ref="H25:K25"/>
    <mergeCell ref="L25:M25"/>
    <mergeCell ref="C26:F26"/>
    <mergeCell ref="H26:K26"/>
    <mergeCell ref="L26:M26"/>
    <mergeCell ref="A22:B39"/>
    <mergeCell ref="C22:F22"/>
    <mergeCell ref="H22:K22"/>
    <mergeCell ref="L22:M22"/>
    <mergeCell ref="C23:F23"/>
    <mergeCell ref="H23:K23"/>
    <mergeCell ref="L23:M23"/>
    <mergeCell ref="C24:F24"/>
    <mergeCell ref="H24:K24"/>
    <mergeCell ref="L24:M24"/>
    <mergeCell ref="C29:F29"/>
    <mergeCell ref="H29:K29"/>
    <mergeCell ref="L29:M29"/>
    <mergeCell ref="C30:F30"/>
    <mergeCell ref="H30:K30"/>
    <mergeCell ref="L30:M30"/>
    <mergeCell ref="C27:F27"/>
    <mergeCell ref="H27:K27"/>
    <mergeCell ref="L27:M27"/>
    <mergeCell ref="C28:F28"/>
    <mergeCell ref="H28:K28"/>
    <mergeCell ref="L28:M28"/>
    <mergeCell ref="C33:F33"/>
    <mergeCell ref="H33:K33"/>
    <mergeCell ref="L33:M33"/>
    <mergeCell ref="C34:F34"/>
    <mergeCell ref="H34:K34"/>
    <mergeCell ref="L34:M34"/>
    <mergeCell ref="C31:F31"/>
    <mergeCell ref="H31:K31"/>
    <mergeCell ref="L31:M31"/>
    <mergeCell ref="C32:F32"/>
    <mergeCell ref="H32:K32"/>
    <mergeCell ref="L32:M32"/>
    <mergeCell ref="C37:F37"/>
    <mergeCell ref="H37:K37"/>
    <mergeCell ref="L37:M37"/>
    <mergeCell ref="C38:F38"/>
    <mergeCell ref="H38:K38"/>
    <mergeCell ref="L38:M38"/>
    <mergeCell ref="C35:F35"/>
    <mergeCell ref="H35:K35"/>
    <mergeCell ref="L35:M35"/>
    <mergeCell ref="C36:F36"/>
    <mergeCell ref="H36:K36"/>
    <mergeCell ref="L36:M36"/>
    <mergeCell ref="A40:B40"/>
    <mergeCell ref="C40:F40"/>
    <mergeCell ref="H40:K40"/>
    <mergeCell ref="L40:M40"/>
    <mergeCell ref="A41:M41"/>
    <mergeCell ref="A42:B42"/>
    <mergeCell ref="C42:F42"/>
    <mergeCell ref="H42:K42"/>
    <mergeCell ref="L42:M42"/>
    <mergeCell ref="L43:M43"/>
    <mergeCell ref="O43:O44"/>
    <mergeCell ref="C44:F44"/>
    <mergeCell ref="H44:K44"/>
    <mergeCell ref="L44:M44"/>
    <mergeCell ref="C45:F45"/>
    <mergeCell ref="H45:K45"/>
    <mergeCell ref="L45:M45"/>
    <mergeCell ref="C39:F39"/>
    <mergeCell ref="H39:K39"/>
    <mergeCell ref="L39:M39"/>
    <mergeCell ref="C46:F46"/>
    <mergeCell ref="H46:K46"/>
    <mergeCell ref="L46:M46"/>
    <mergeCell ref="O47:S56"/>
    <mergeCell ref="C51:F51"/>
    <mergeCell ref="H51:K51"/>
    <mergeCell ref="L51:M51"/>
    <mergeCell ref="C52:F52"/>
    <mergeCell ref="H52:K52"/>
    <mergeCell ref="L52:M52"/>
    <mergeCell ref="A54:M54"/>
    <mergeCell ref="A47:B47"/>
    <mergeCell ref="C47:F47"/>
    <mergeCell ref="H47:K47"/>
    <mergeCell ref="L47:M47"/>
    <mergeCell ref="A48:M48"/>
    <mergeCell ref="A49:B52"/>
    <mergeCell ref="C49:F50"/>
    <mergeCell ref="G49:G50"/>
    <mergeCell ref="H49:K50"/>
    <mergeCell ref="L49:M50"/>
    <mergeCell ref="A43:B46"/>
    <mergeCell ref="C43:F43"/>
    <mergeCell ref="H43:K43"/>
    <mergeCell ref="R45:R46"/>
    <mergeCell ref="S45:S46"/>
    <mergeCell ref="A4:S4"/>
    <mergeCell ref="O18:S18"/>
    <mergeCell ref="O19:S21"/>
    <mergeCell ref="O22:S41"/>
    <mergeCell ref="A65:C65"/>
    <mergeCell ref="F65:H65"/>
    <mergeCell ref="N19:N21"/>
    <mergeCell ref="N22:N39"/>
    <mergeCell ref="N43:N46"/>
    <mergeCell ref="N49:N50"/>
    <mergeCell ref="N51:N52"/>
    <mergeCell ref="N55:N56"/>
    <mergeCell ref="N5:N17"/>
    <mergeCell ref="A53:B53"/>
    <mergeCell ref="C53:F53"/>
    <mergeCell ref="H53:K53"/>
    <mergeCell ref="L53:M53"/>
    <mergeCell ref="A55:B56"/>
    <mergeCell ref="C55:F56"/>
    <mergeCell ref="G55:M56"/>
    <mergeCell ref="Q43:Q44"/>
    <mergeCell ref="P45:P46"/>
  </mergeCells>
  <hyperlinks>
    <hyperlink ref="U1:V1" location="İÇİNDEKİLER!A1" display="İÇİNDEKİLER" xr:uid="{00000000-0004-0000-0500-000000000000}"/>
  </hyperlinks>
  <pageMargins left="0.7" right="0.7" top="0.75" bottom="0.75" header="0.3" footer="0.3"/>
  <pageSetup paperSize="9" scale="47" orientation="portrait" horizontalDpi="4294967294" verticalDpi="4294967294" r:id="rId1"/>
  <colBreaks count="1" manualBreakCount="1">
    <brk id="19"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65"/>
  <sheetViews>
    <sheetView zoomScale="90" zoomScaleNormal="90" workbookViewId="0">
      <selection activeCell="L27" sqref="L27:M27"/>
    </sheetView>
  </sheetViews>
  <sheetFormatPr defaultColWidth="9.140625" defaultRowHeight="15"/>
  <cols>
    <col min="7" max="7" width="11.140625" customWidth="1"/>
    <col min="13" max="14" width="6.85546875" customWidth="1"/>
    <col min="15" max="15" width="11.5703125" customWidth="1"/>
    <col min="16" max="16" width="10.42578125" customWidth="1"/>
    <col min="17" max="17" width="12.42578125" customWidth="1"/>
    <col min="18" max="18" width="17.5703125" customWidth="1"/>
    <col min="19" max="20" width="6" customWidth="1"/>
    <col min="21" max="21" width="8.42578125" customWidth="1"/>
    <col min="22" max="22" width="9" customWidth="1"/>
    <col min="23" max="24" width="6" customWidth="1"/>
  </cols>
  <sheetData>
    <row r="1" spans="1:35" ht="51" customHeight="1">
      <c r="A1" s="216" t="s">
        <v>151</v>
      </c>
      <c r="B1" s="217"/>
      <c r="C1" s="217"/>
      <c r="D1" s="217"/>
      <c r="E1" s="217"/>
      <c r="F1" s="217"/>
      <c r="G1" s="217"/>
      <c r="H1" s="217"/>
      <c r="I1" s="217"/>
      <c r="J1" s="217"/>
      <c r="K1" s="217"/>
      <c r="L1" s="217"/>
      <c r="M1" s="217"/>
      <c r="N1" s="217"/>
      <c r="O1" s="217"/>
      <c r="P1" s="217"/>
      <c r="Q1" s="217"/>
      <c r="R1" s="217"/>
      <c r="S1" s="218"/>
      <c r="T1" s="40"/>
      <c r="U1" s="136" t="s">
        <v>166</v>
      </c>
      <c r="V1" s="136"/>
      <c r="W1" s="40"/>
      <c r="X1" s="40"/>
      <c r="Y1" s="40"/>
      <c r="Z1" s="40"/>
      <c r="AA1" s="40"/>
      <c r="AB1" s="40"/>
      <c r="AC1" s="40"/>
      <c r="AD1" s="40"/>
      <c r="AE1" s="40"/>
      <c r="AF1" s="40"/>
      <c r="AG1" s="40"/>
      <c r="AH1" s="40"/>
      <c r="AI1" s="40"/>
    </row>
    <row r="2" spans="1:35" ht="29.1" customHeight="1" thickBot="1">
      <c r="A2" s="213" t="s">
        <v>156</v>
      </c>
      <c r="B2" s="214"/>
      <c r="C2" s="214"/>
      <c r="D2" s="214"/>
      <c r="E2" s="214"/>
      <c r="F2" s="214"/>
      <c r="G2" s="214"/>
      <c r="H2" s="214"/>
      <c r="I2" s="214"/>
      <c r="J2" s="214"/>
      <c r="K2" s="214"/>
      <c r="L2" s="214"/>
      <c r="M2" s="214"/>
      <c r="N2" s="214"/>
      <c r="O2" s="214"/>
      <c r="P2" s="214"/>
      <c r="Q2" s="214"/>
      <c r="R2" s="214"/>
      <c r="S2" s="215"/>
      <c r="T2" s="40"/>
      <c r="U2" s="40"/>
      <c r="V2" s="40"/>
      <c r="W2" s="40"/>
      <c r="X2" s="40"/>
      <c r="Y2" s="40"/>
      <c r="Z2" s="40"/>
      <c r="AA2" s="40"/>
      <c r="AB2" s="40"/>
      <c r="AC2" s="40"/>
      <c r="AD2" s="40"/>
      <c r="AE2" s="40"/>
      <c r="AF2" s="40"/>
      <c r="AG2" s="40"/>
      <c r="AH2" s="40"/>
      <c r="AI2" s="40"/>
    </row>
    <row r="3" spans="1:35" ht="23.25">
      <c r="A3" s="62"/>
      <c r="B3" s="62"/>
      <c r="C3" s="62"/>
      <c r="D3" s="62"/>
      <c r="E3" s="62"/>
      <c r="F3" s="62"/>
      <c r="G3" s="62"/>
      <c r="H3" s="62"/>
      <c r="I3" s="62"/>
      <c r="J3" s="62"/>
      <c r="K3" s="62"/>
      <c r="L3" s="62"/>
      <c r="M3" s="62"/>
      <c r="N3" s="62"/>
      <c r="O3" s="62"/>
      <c r="P3" s="62"/>
      <c r="Q3" s="62"/>
      <c r="R3" s="62"/>
      <c r="S3" s="62"/>
      <c r="T3" s="40"/>
      <c r="U3" s="40"/>
      <c r="V3" s="40"/>
      <c r="W3" s="40"/>
      <c r="X3" s="40"/>
      <c r="Y3" s="40"/>
      <c r="Z3" s="40"/>
      <c r="AA3" s="40"/>
      <c r="AB3" s="40"/>
      <c r="AC3" s="40"/>
      <c r="AD3" s="40"/>
      <c r="AE3" s="40"/>
      <c r="AF3" s="40"/>
      <c r="AG3" s="40"/>
      <c r="AH3" s="40"/>
      <c r="AI3" s="40"/>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70"/>
      <c r="P5" s="170"/>
      <c r="Q5" s="170"/>
      <c r="R5" s="170"/>
      <c r="S5" s="170"/>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45231</v>
      </c>
      <c r="K10" s="120"/>
      <c r="L10" s="120"/>
      <c r="M10" s="120"/>
      <c r="N10" s="255"/>
      <c r="O10" s="150"/>
      <c r="P10" s="242"/>
      <c r="Q10" s="242"/>
      <c r="R10" s="242"/>
      <c r="S10" s="151"/>
    </row>
    <row r="11" spans="1:35" ht="15" customHeight="1">
      <c r="A11" s="117" t="s">
        <v>12</v>
      </c>
      <c r="B11" s="117"/>
      <c r="C11" s="117"/>
      <c r="D11" s="134">
        <v>45264</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G51+D12</f>
        <v>5290.84</v>
      </c>
      <c r="K12" s="120"/>
      <c r="L12" s="120"/>
      <c r="M12" s="120"/>
      <c r="N12" s="255"/>
      <c r="O12" s="150"/>
      <c r="P12" s="242"/>
      <c r="Q12" s="242"/>
      <c r="R12" s="242"/>
      <c r="S12" s="151"/>
    </row>
    <row r="13" spans="1:35" ht="15" customHeight="1">
      <c r="A13" s="229" t="s">
        <v>41</v>
      </c>
      <c r="B13" s="230"/>
      <c r="C13" s="231"/>
      <c r="D13" s="266">
        <v>30</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20</v>
      </c>
      <c r="E14" s="267"/>
      <c r="F14" s="268"/>
      <c r="G14" s="229" t="s">
        <v>43</v>
      </c>
      <c r="H14" s="230"/>
      <c r="I14" s="231"/>
      <c r="J14" s="266">
        <f>D14</f>
        <v>20</v>
      </c>
      <c r="K14" s="267"/>
      <c r="L14" s="267"/>
      <c r="M14" s="268"/>
      <c r="N14" s="255"/>
      <c r="O14" s="150"/>
      <c r="P14" s="242"/>
      <c r="Q14" s="242"/>
      <c r="R14" s="242"/>
      <c r="S14" s="151"/>
    </row>
    <row r="15" spans="1:35" ht="15" customHeight="1">
      <c r="A15" s="229" t="s">
        <v>62</v>
      </c>
      <c r="B15" s="230"/>
      <c r="C15" s="231"/>
      <c r="D15" s="266">
        <f>D13-D14</f>
        <v>10</v>
      </c>
      <c r="E15" s="267"/>
      <c r="F15" s="268"/>
      <c r="G15" s="229" t="s">
        <v>62</v>
      </c>
      <c r="H15" s="230"/>
      <c r="I15" s="231"/>
      <c r="J15" s="266">
        <f>J13-J14</f>
        <v>10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117" t="s">
        <v>8</v>
      </c>
      <c r="B17" s="117"/>
      <c r="C17" s="117"/>
      <c r="D17" s="120"/>
      <c r="E17" s="120"/>
      <c r="F17" s="120"/>
      <c r="G17" s="120"/>
      <c r="H17" s="120"/>
      <c r="I17" s="120"/>
      <c r="J17" s="120"/>
      <c r="K17" s="120"/>
      <c r="L17" s="120"/>
      <c r="M17" s="120"/>
      <c r="N17" s="256"/>
      <c r="O17" s="19"/>
      <c r="P17" s="21"/>
      <c r="Q17" s="21"/>
      <c r="R17" s="21"/>
      <c r="S17" s="20"/>
    </row>
    <row r="18" spans="1:19" ht="15.75">
      <c r="A18" s="107" t="s">
        <v>15</v>
      </c>
      <c r="B18" s="107"/>
      <c r="C18" s="107"/>
      <c r="D18" s="107"/>
      <c r="E18" s="107"/>
      <c r="F18" s="107"/>
      <c r="G18" s="107"/>
      <c r="H18" s="107"/>
      <c r="I18" s="107"/>
      <c r="J18" s="107"/>
      <c r="K18" s="107"/>
      <c r="L18" s="107"/>
      <c r="M18" s="107"/>
      <c r="N18" s="9"/>
      <c r="O18" s="148"/>
      <c r="P18" s="240"/>
      <c r="Q18" s="240"/>
      <c r="R18" s="240"/>
      <c r="S18" s="149"/>
    </row>
    <row r="19" spans="1:19" ht="15" customHeight="1">
      <c r="A19" s="106"/>
      <c r="B19" s="106"/>
      <c r="C19" s="171"/>
      <c r="D19" s="171"/>
      <c r="E19" s="171"/>
      <c r="F19" s="171"/>
      <c r="G19" s="130" t="s">
        <v>30</v>
      </c>
      <c r="H19" s="106" t="s">
        <v>31</v>
      </c>
      <c r="I19" s="125"/>
      <c r="J19" s="125"/>
      <c r="K19" s="125"/>
      <c r="L19" s="106" t="s">
        <v>32</v>
      </c>
      <c r="M19" s="125"/>
      <c r="N19" s="246"/>
      <c r="O19" s="143"/>
      <c r="P19" s="241"/>
      <c r="Q19" s="241"/>
      <c r="R19" s="241"/>
      <c r="S19" s="144"/>
    </row>
    <row r="20" spans="1:19">
      <c r="A20" s="106"/>
      <c r="B20" s="106"/>
      <c r="C20" s="171"/>
      <c r="D20" s="171"/>
      <c r="E20" s="171"/>
      <c r="F20" s="171"/>
      <c r="G20" s="130"/>
      <c r="H20" s="125"/>
      <c r="I20" s="125"/>
      <c r="J20" s="125"/>
      <c r="K20" s="125"/>
      <c r="L20" s="125"/>
      <c r="M20" s="125"/>
      <c r="N20" s="247"/>
      <c r="O20" s="150"/>
      <c r="P20" s="242"/>
      <c r="Q20" s="242"/>
      <c r="R20" s="242"/>
      <c r="S20" s="151"/>
    </row>
    <row r="21" spans="1:19" ht="30" customHeight="1">
      <c r="A21" s="106"/>
      <c r="B21" s="106"/>
      <c r="C21" s="171"/>
      <c r="D21" s="171"/>
      <c r="E21" s="171"/>
      <c r="F21" s="171"/>
      <c r="G21" s="130"/>
      <c r="H21" s="125"/>
      <c r="I21" s="125"/>
      <c r="J21" s="125"/>
      <c r="K21" s="125"/>
      <c r="L21" s="125"/>
      <c r="M21" s="125"/>
      <c r="N21" s="248"/>
      <c r="O21" s="145"/>
      <c r="P21" s="243"/>
      <c r="Q21" s="243"/>
      <c r="R21" s="243"/>
      <c r="S21" s="146"/>
    </row>
    <row r="22" spans="1:19" ht="15" customHeight="1">
      <c r="A22" s="123" t="s">
        <v>16</v>
      </c>
      <c r="B22" s="123"/>
      <c r="C22" s="117" t="s">
        <v>17</v>
      </c>
      <c r="D22" s="117"/>
      <c r="E22" s="117"/>
      <c r="F22" s="117"/>
      <c r="G22" s="41">
        <v>0</v>
      </c>
      <c r="H22" s="172">
        <f>$G22/$D$13*$D$14</f>
        <v>0</v>
      </c>
      <c r="I22" s="172"/>
      <c r="J22" s="172"/>
      <c r="K22" s="172"/>
      <c r="L22" s="172">
        <f>G22-H22</f>
        <v>0</v>
      </c>
      <c r="M22" s="172"/>
      <c r="N22" s="249"/>
      <c r="O22" s="143"/>
      <c r="P22" s="241"/>
      <c r="Q22" s="241"/>
      <c r="R22" s="241"/>
      <c r="S22" s="144"/>
    </row>
    <row r="23" spans="1:19" ht="15.75">
      <c r="A23" s="123"/>
      <c r="B23" s="123"/>
      <c r="C23" s="117" t="s">
        <v>18</v>
      </c>
      <c r="D23" s="117"/>
      <c r="E23" s="117"/>
      <c r="F23" s="117"/>
      <c r="G23" s="41">
        <v>0</v>
      </c>
      <c r="H23" s="172">
        <f t="shared" ref="H23:H38" si="0">$G23/$D$13*$D$14</f>
        <v>0</v>
      </c>
      <c r="I23" s="172"/>
      <c r="J23" s="172"/>
      <c r="K23" s="172"/>
      <c r="L23" s="172">
        <f t="shared" ref="L23:L38" si="1">G23-H23</f>
        <v>0</v>
      </c>
      <c r="M23" s="172"/>
      <c r="N23" s="250"/>
      <c r="O23" s="150"/>
      <c r="P23" s="242"/>
      <c r="Q23" s="242"/>
      <c r="R23" s="242"/>
      <c r="S23" s="151"/>
    </row>
    <row r="24" spans="1:19"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151"/>
    </row>
    <row r="25" spans="1:19"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73" t="s">
        <v>91</v>
      </c>
      <c r="D27" s="173"/>
      <c r="E27" s="173"/>
      <c r="F27" s="173"/>
      <c r="G27" s="41">
        <v>1158.77</v>
      </c>
      <c r="H27" s="172">
        <f>G27</f>
        <v>1158.77</v>
      </c>
      <c r="I27" s="172"/>
      <c r="J27" s="172"/>
      <c r="K27" s="172"/>
      <c r="L27" s="172">
        <f t="shared" si="1"/>
        <v>0</v>
      </c>
      <c r="M27" s="172"/>
      <c r="N27" s="250"/>
      <c r="O27" s="150"/>
      <c r="P27" s="242"/>
      <c r="Q27" s="242"/>
      <c r="R27" s="242"/>
      <c r="S27" s="151"/>
    </row>
    <row r="28" spans="1:19"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151"/>
    </row>
    <row r="29" spans="1:19" ht="15.75">
      <c r="A29" s="123"/>
      <c r="B29" s="123"/>
      <c r="C29" s="117" t="s">
        <v>98</v>
      </c>
      <c r="D29" s="117"/>
      <c r="E29" s="117"/>
      <c r="F29" s="117"/>
      <c r="G29" s="41">
        <v>0</v>
      </c>
      <c r="H29" s="172">
        <f>G29</f>
        <v>0</v>
      </c>
      <c r="I29" s="172"/>
      <c r="J29" s="172"/>
      <c r="K29" s="172"/>
      <c r="L29" s="172">
        <f t="shared" si="1"/>
        <v>0</v>
      </c>
      <c r="M29" s="172"/>
      <c r="N29" s="250"/>
      <c r="O29" s="150"/>
      <c r="P29" s="242"/>
      <c r="Q29" s="242"/>
      <c r="R29" s="242"/>
      <c r="S29" s="151"/>
    </row>
    <row r="30" spans="1:19" ht="15.75">
      <c r="A30" s="123"/>
      <c r="B30" s="123"/>
      <c r="C30" s="117" t="s">
        <v>22</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151"/>
    </row>
    <row r="32" spans="1:19" ht="15.75">
      <c r="A32" s="123"/>
      <c r="B32" s="123"/>
      <c r="C32" s="117" t="s">
        <v>24</v>
      </c>
      <c r="D32" s="117"/>
      <c r="E32" s="117"/>
      <c r="F32" s="117"/>
      <c r="G32" s="41">
        <v>21987.5</v>
      </c>
      <c r="H32" s="172">
        <f t="shared" si="0"/>
        <v>14658.333333333332</v>
      </c>
      <c r="I32" s="172"/>
      <c r="J32" s="172"/>
      <c r="K32" s="172"/>
      <c r="L32" s="172">
        <f t="shared" si="1"/>
        <v>7329.1666666666679</v>
      </c>
      <c r="M32" s="172"/>
      <c r="N32" s="250"/>
      <c r="O32" s="150"/>
      <c r="P32" s="242"/>
      <c r="Q32" s="242"/>
      <c r="R32" s="242"/>
      <c r="S32" s="151"/>
    </row>
    <row r="33" spans="1:24" ht="15.75">
      <c r="A33" s="123"/>
      <c r="B33" s="123"/>
      <c r="C33" s="117" t="s">
        <v>25</v>
      </c>
      <c r="D33" s="117"/>
      <c r="E33" s="117"/>
      <c r="F33" s="117"/>
      <c r="G33" s="41">
        <v>11457.67</v>
      </c>
      <c r="H33" s="172">
        <f t="shared" si="0"/>
        <v>7638.4466666666667</v>
      </c>
      <c r="I33" s="172"/>
      <c r="J33" s="172"/>
      <c r="K33" s="172"/>
      <c r="L33" s="172">
        <f t="shared" si="1"/>
        <v>3819.2233333333334</v>
      </c>
      <c r="M33" s="172"/>
      <c r="N33" s="250"/>
      <c r="O33" s="150"/>
      <c r="P33" s="242"/>
      <c r="Q33" s="242"/>
      <c r="R33" s="242"/>
      <c r="S33" s="151"/>
    </row>
    <row r="34" spans="1:24"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151"/>
    </row>
    <row r="35" spans="1:24"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51</v>
      </c>
      <c r="D37" s="117"/>
      <c r="E37" s="117"/>
      <c r="F37" s="117"/>
      <c r="G37" s="41">
        <v>8138.89</v>
      </c>
      <c r="H37" s="172">
        <f t="shared" si="0"/>
        <v>5425.9266666666663</v>
      </c>
      <c r="I37" s="172"/>
      <c r="J37" s="172"/>
      <c r="K37" s="172"/>
      <c r="L37" s="172">
        <f t="shared" si="1"/>
        <v>2712.963333333334</v>
      </c>
      <c r="M37" s="172"/>
      <c r="N37" s="250"/>
      <c r="O37" s="150"/>
      <c r="P37" s="242"/>
      <c r="Q37" s="242"/>
      <c r="R37" s="242"/>
      <c r="S37" s="151"/>
    </row>
    <row r="38" spans="1:24" ht="15.75">
      <c r="A38" s="123"/>
      <c r="B38" s="123"/>
      <c r="C38" s="117" t="s">
        <v>95</v>
      </c>
      <c r="D38" s="117"/>
      <c r="E38" s="117"/>
      <c r="F38" s="117"/>
      <c r="G38" s="41">
        <v>0</v>
      </c>
      <c r="H38" s="172">
        <f t="shared" si="0"/>
        <v>0</v>
      </c>
      <c r="I38" s="172"/>
      <c r="J38" s="172"/>
      <c r="K38" s="172"/>
      <c r="L38" s="172">
        <f t="shared" si="1"/>
        <v>0</v>
      </c>
      <c r="M38" s="172"/>
      <c r="N38" s="251"/>
      <c r="O38" s="150"/>
      <c r="P38" s="242"/>
      <c r="Q38" s="242"/>
      <c r="R38" s="242"/>
      <c r="S38" s="151"/>
    </row>
    <row r="39" spans="1:24" ht="18.75">
      <c r="A39" s="261" t="s">
        <v>33</v>
      </c>
      <c r="B39" s="262"/>
      <c r="C39" s="266"/>
      <c r="D39" s="267"/>
      <c r="E39" s="267"/>
      <c r="F39" s="268"/>
      <c r="G39" s="41">
        <f>SUM(G22:G38)</f>
        <v>43380.08</v>
      </c>
      <c r="H39" s="269">
        <f>SUM(H22:K38)</f>
        <v>29518.726666666666</v>
      </c>
      <c r="I39" s="267"/>
      <c r="J39" s="267"/>
      <c r="K39" s="268"/>
      <c r="L39" s="223">
        <f>G39-H39</f>
        <v>13861.353333333336</v>
      </c>
      <c r="M39" s="223"/>
      <c r="N39" s="18">
        <v>1</v>
      </c>
      <c r="O39" s="150"/>
      <c r="P39" s="242"/>
      <c r="Q39" s="242"/>
      <c r="R39" s="242"/>
      <c r="S39" s="151"/>
    </row>
    <row r="40" spans="1:24" ht="15.75">
      <c r="A40" s="107" t="s">
        <v>39</v>
      </c>
      <c r="B40" s="107"/>
      <c r="C40" s="107"/>
      <c r="D40" s="107"/>
      <c r="E40" s="107"/>
      <c r="F40" s="107"/>
      <c r="G40" s="107"/>
      <c r="H40" s="107"/>
      <c r="I40" s="107"/>
      <c r="J40" s="107"/>
      <c r="K40" s="107"/>
      <c r="L40" s="107"/>
      <c r="M40" s="107"/>
      <c r="N40" s="9"/>
      <c r="O40" s="145"/>
      <c r="P40" s="243"/>
      <c r="Q40" s="243"/>
      <c r="R40" s="243"/>
      <c r="S40" s="146"/>
    </row>
    <row r="41" spans="1:24" ht="84.75" customHeight="1">
      <c r="A41" s="106"/>
      <c r="B41" s="106"/>
      <c r="C41" s="270" t="s">
        <v>35</v>
      </c>
      <c r="D41" s="271"/>
      <c r="E41" s="271"/>
      <c r="F41" s="272"/>
      <c r="G41" s="46" t="s">
        <v>36</v>
      </c>
      <c r="H41" s="273" t="s">
        <v>37</v>
      </c>
      <c r="I41" s="274"/>
      <c r="J41" s="274"/>
      <c r="K41" s="275"/>
      <c r="L41" s="273" t="s">
        <v>38</v>
      </c>
      <c r="M41" s="275"/>
      <c r="N41" s="50"/>
      <c r="O41" s="46" t="s">
        <v>63</v>
      </c>
      <c r="P41" s="46" t="s">
        <v>64</v>
      </c>
      <c r="Q41" s="46" t="s">
        <v>55</v>
      </c>
      <c r="R41" s="46" t="s">
        <v>86</v>
      </c>
      <c r="S41" s="1"/>
    </row>
    <row r="42" spans="1:24" ht="15" customHeight="1">
      <c r="A42" s="123" t="s">
        <v>96</v>
      </c>
      <c r="B42" s="123"/>
      <c r="C42" s="173" t="s">
        <v>84</v>
      </c>
      <c r="D42" s="173"/>
      <c r="E42" s="173"/>
      <c r="F42" s="173"/>
      <c r="G42" s="47">
        <v>1879.27</v>
      </c>
      <c r="H42" s="258">
        <f>$G42/$J$13*$J$14</f>
        <v>1252.8466666666666</v>
      </c>
      <c r="I42" s="259"/>
      <c r="J42" s="259"/>
      <c r="K42" s="260"/>
      <c r="L42" s="258">
        <f>G42-H42</f>
        <v>626.4233333333334</v>
      </c>
      <c r="M42" s="260"/>
      <c r="N42" s="249"/>
      <c r="O42" s="288">
        <f>H42+H43</f>
        <v>2107.06</v>
      </c>
      <c r="P42" s="1"/>
      <c r="Q42" s="175">
        <f>L42+L43</f>
        <v>1053.5300000000002</v>
      </c>
      <c r="R42" s="1"/>
      <c r="S42" s="1"/>
    </row>
    <row r="43" spans="1:24" ht="15.75">
      <c r="A43" s="123"/>
      <c r="B43" s="123"/>
      <c r="C43" s="173" t="s">
        <v>83</v>
      </c>
      <c r="D43" s="173"/>
      <c r="E43" s="173"/>
      <c r="F43" s="173"/>
      <c r="G43" s="47">
        <v>1281.32</v>
      </c>
      <c r="H43" s="258">
        <f t="shared" ref="H43:H45" si="2">$G43/$J$13*$J$14</f>
        <v>854.21333333333325</v>
      </c>
      <c r="I43" s="259"/>
      <c r="J43" s="259"/>
      <c r="K43" s="260"/>
      <c r="L43" s="258">
        <f t="shared" ref="L43:L45" si="3">G43-H43</f>
        <v>427.10666666666668</v>
      </c>
      <c r="M43" s="260"/>
      <c r="N43" s="250"/>
      <c r="O43" s="289"/>
      <c r="P43" s="1"/>
      <c r="Q43" s="133"/>
      <c r="R43" s="1"/>
      <c r="S43" s="1"/>
    </row>
    <row r="44" spans="1:24" ht="15.75">
      <c r="A44" s="123"/>
      <c r="B44" s="123"/>
      <c r="C44" s="173" t="s">
        <v>85</v>
      </c>
      <c r="D44" s="173"/>
      <c r="E44" s="173"/>
      <c r="F44" s="173"/>
      <c r="G44" s="47">
        <v>1537.58</v>
      </c>
      <c r="H44" s="258">
        <f t="shared" si="2"/>
        <v>1025.0533333333333</v>
      </c>
      <c r="I44" s="259"/>
      <c r="J44" s="259"/>
      <c r="K44" s="260"/>
      <c r="L44" s="258">
        <f t="shared" si="3"/>
        <v>512.52666666666664</v>
      </c>
      <c r="M44" s="260"/>
      <c r="N44" s="250"/>
      <c r="O44" s="1"/>
      <c r="P44" s="288">
        <f>H44+H45</f>
        <v>1594.5266666666666</v>
      </c>
      <c r="Q44" s="1"/>
      <c r="R44" s="176">
        <f>L44+L45</f>
        <v>797.26333333333332</v>
      </c>
      <c r="S44" s="195">
        <v>2</v>
      </c>
      <c r="T44" s="8"/>
      <c r="U44" s="8"/>
      <c r="V44" s="8"/>
      <c r="W44" s="8"/>
      <c r="X44" s="8"/>
    </row>
    <row r="45" spans="1:24" ht="15.75">
      <c r="A45" s="123"/>
      <c r="B45" s="123"/>
      <c r="C45" s="173" t="s">
        <v>82</v>
      </c>
      <c r="D45" s="173"/>
      <c r="E45" s="173"/>
      <c r="F45" s="173"/>
      <c r="G45" s="47">
        <v>854.21</v>
      </c>
      <c r="H45" s="258">
        <f t="shared" si="2"/>
        <v>569.47333333333336</v>
      </c>
      <c r="I45" s="259"/>
      <c r="J45" s="259"/>
      <c r="K45" s="260"/>
      <c r="L45" s="258">
        <f t="shared" si="3"/>
        <v>284.73666666666668</v>
      </c>
      <c r="M45" s="260"/>
      <c r="N45" s="250"/>
      <c r="O45" s="1"/>
      <c r="P45" s="289"/>
      <c r="Q45" s="1"/>
      <c r="R45" s="119"/>
      <c r="S45" s="195"/>
      <c r="T45" s="8"/>
      <c r="U45" s="8"/>
      <c r="V45" s="8"/>
      <c r="W45" s="8"/>
      <c r="X45" s="8"/>
    </row>
    <row r="46" spans="1:24" ht="15.75">
      <c r="A46" s="123"/>
      <c r="B46" s="123"/>
      <c r="C46" s="283"/>
      <c r="D46" s="284"/>
      <c r="E46" s="284"/>
      <c r="F46" s="285"/>
      <c r="G46" s="47"/>
      <c r="H46" s="258"/>
      <c r="I46" s="259"/>
      <c r="J46" s="259"/>
      <c r="K46" s="260"/>
      <c r="L46" s="258"/>
      <c r="M46" s="260"/>
      <c r="N46" s="251"/>
      <c r="O46" s="143"/>
      <c r="P46" s="241"/>
      <c r="Q46" s="241"/>
      <c r="R46" s="241"/>
      <c r="S46" s="144"/>
    </row>
    <row r="47" spans="1:24" ht="15.75">
      <c r="A47" s="261" t="s">
        <v>33</v>
      </c>
      <c r="B47" s="262"/>
      <c r="C47" s="263"/>
      <c r="D47" s="264"/>
      <c r="E47" s="264"/>
      <c r="F47" s="265"/>
      <c r="G47" s="47"/>
      <c r="H47" s="258"/>
      <c r="I47" s="259"/>
      <c r="J47" s="259"/>
      <c r="K47" s="260"/>
      <c r="L47" s="258">
        <f>SUM(L42:M45)</f>
        <v>1850.7933333333335</v>
      </c>
      <c r="M47" s="260"/>
      <c r="N47" s="10"/>
      <c r="O47" s="150"/>
      <c r="P47" s="242"/>
      <c r="Q47" s="242"/>
      <c r="R47" s="242"/>
      <c r="S47" s="151"/>
    </row>
    <row r="48" spans="1:24" ht="15.75">
      <c r="A48" s="107" t="s">
        <v>44</v>
      </c>
      <c r="B48" s="107"/>
      <c r="C48" s="107"/>
      <c r="D48" s="107"/>
      <c r="E48" s="107"/>
      <c r="F48" s="107"/>
      <c r="G48" s="107"/>
      <c r="H48" s="107"/>
      <c r="I48" s="107"/>
      <c r="J48" s="107"/>
      <c r="K48" s="107"/>
      <c r="L48" s="107"/>
      <c r="M48" s="107"/>
      <c r="N48" s="10"/>
      <c r="O48" s="150"/>
      <c r="P48" s="242"/>
      <c r="Q48" s="242"/>
      <c r="R48" s="242"/>
      <c r="S48" s="151"/>
    </row>
    <row r="49" spans="1:19" ht="15" customHeight="1">
      <c r="A49" s="123" t="s">
        <v>45</v>
      </c>
      <c r="B49" s="123"/>
      <c r="C49" s="125" t="s">
        <v>46</v>
      </c>
      <c r="D49" s="125"/>
      <c r="E49" s="125"/>
      <c r="F49" s="125"/>
      <c r="G49" s="106" t="s">
        <v>47</v>
      </c>
      <c r="H49" s="106" t="s">
        <v>53</v>
      </c>
      <c r="I49" s="106"/>
      <c r="J49" s="106"/>
      <c r="K49" s="106"/>
      <c r="L49" s="106" t="s">
        <v>48</v>
      </c>
      <c r="M49" s="106"/>
      <c r="N49" s="286"/>
      <c r="O49" s="150"/>
      <c r="P49" s="242"/>
      <c r="Q49" s="242"/>
      <c r="R49" s="242"/>
      <c r="S49" s="151"/>
    </row>
    <row r="50" spans="1:19" ht="68.25" customHeight="1">
      <c r="A50" s="123"/>
      <c r="B50" s="123"/>
      <c r="C50" s="125"/>
      <c r="D50" s="125"/>
      <c r="E50" s="125"/>
      <c r="F50" s="125"/>
      <c r="G50" s="106"/>
      <c r="H50" s="106"/>
      <c r="I50" s="106"/>
      <c r="J50" s="106"/>
      <c r="K50" s="106"/>
      <c r="L50" s="106"/>
      <c r="M50" s="106"/>
      <c r="N50" s="287"/>
      <c r="O50" s="150"/>
      <c r="P50" s="242"/>
      <c r="Q50" s="242"/>
      <c r="R50" s="242"/>
      <c r="S50" s="151"/>
    </row>
    <row r="51" spans="1:19">
      <c r="A51" s="123"/>
      <c r="B51" s="123"/>
      <c r="C51" s="132" t="s">
        <v>49</v>
      </c>
      <c r="D51" s="132"/>
      <c r="E51" s="132"/>
      <c r="F51" s="132"/>
      <c r="G51" s="1">
        <v>3010.38</v>
      </c>
      <c r="H51" s="175">
        <f>(J12/D13*D14)-(D12)</f>
        <v>1246.7666666666664</v>
      </c>
      <c r="I51" s="175"/>
      <c r="J51" s="175"/>
      <c r="K51" s="175"/>
      <c r="L51" s="175">
        <f>IF(H51&lt;=0,G51,G51-H51)</f>
        <v>1763.6133333333337</v>
      </c>
      <c r="M51" s="175"/>
      <c r="N51" s="249"/>
      <c r="O51" s="150"/>
      <c r="P51" s="242"/>
      <c r="Q51" s="242"/>
      <c r="R51" s="242"/>
      <c r="S51" s="151"/>
    </row>
    <row r="52" spans="1:19">
      <c r="A52" s="123"/>
      <c r="B52" s="123"/>
      <c r="C52" s="132" t="s">
        <v>50</v>
      </c>
      <c r="D52" s="132"/>
      <c r="E52" s="132"/>
      <c r="F52" s="132"/>
      <c r="G52" s="1">
        <v>213.81</v>
      </c>
      <c r="H52" s="175">
        <f>G52</f>
        <v>213.81</v>
      </c>
      <c r="I52" s="175"/>
      <c r="J52" s="175"/>
      <c r="K52" s="175"/>
      <c r="L52" s="175">
        <f>G52-H52</f>
        <v>0</v>
      </c>
      <c r="M52" s="175"/>
      <c r="N52" s="251"/>
      <c r="O52" s="150"/>
      <c r="P52" s="242"/>
      <c r="Q52" s="242"/>
      <c r="R52" s="242"/>
      <c r="S52" s="151"/>
    </row>
    <row r="53" spans="1:19" ht="18.75">
      <c r="A53" s="119" t="s">
        <v>33</v>
      </c>
      <c r="B53" s="119"/>
      <c r="C53" s="133"/>
      <c r="D53" s="133"/>
      <c r="E53" s="133"/>
      <c r="F53" s="133"/>
      <c r="G53" s="1"/>
      <c r="H53" s="175"/>
      <c r="I53" s="175"/>
      <c r="J53" s="175"/>
      <c r="K53" s="175"/>
      <c r="L53" s="176">
        <f>SUM(L51+L52)</f>
        <v>1763.6133333333337</v>
      </c>
      <c r="M53" s="176"/>
      <c r="N53" s="18">
        <v>3</v>
      </c>
      <c r="O53" s="150"/>
      <c r="P53" s="242"/>
      <c r="Q53" s="242"/>
      <c r="R53" s="242"/>
      <c r="S53" s="151"/>
    </row>
    <row r="54" spans="1:19" ht="18.75" customHeight="1">
      <c r="A54" s="107" t="s">
        <v>93</v>
      </c>
      <c r="B54" s="107"/>
      <c r="C54" s="107"/>
      <c r="D54" s="107"/>
      <c r="E54" s="107"/>
      <c r="F54" s="107"/>
      <c r="G54" s="107"/>
      <c r="H54" s="107"/>
      <c r="I54" s="107"/>
      <c r="J54" s="107"/>
      <c r="K54" s="107"/>
      <c r="L54" s="107"/>
      <c r="M54" s="107"/>
      <c r="N54" s="39"/>
      <c r="O54" s="150"/>
      <c r="P54" s="242"/>
      <c r="Q54" s="242"/>
      <c r="R54" s="242"/>
      <c r="S54" s="151"/>
    </row>
    <row r="55" spans="1:19">
      <c r="A55" s="123" t="s">
        <v>94</v>
      </c>
      <c r="B55" s="123"/>
      <c r="C55" s="235" t="s">
        <v>65</v>
      </c>
      <c r="D55" s="236"/>
      <c r="E55" s="236"/>
      <c r="F55" s="236"/>
      <c r="G55" s="126">
        <f>L39-(R44+L53)</f>
        <v>11300.476666666669</v>
      </c>
      <c r="H55" s="126"/>
      <c r="I55" s="126"/>
      <c r="J55" s="126"/>
      <c r="K55" s="126"/>
      <c r="L55" s="126"/>
      <c r="M55" s="126"/>
      <c r="N55" s="181"/>
      <c r="O55" s="150"/>
      <c r="P55" s="242"/>
      <c r="Q55" s="242"/>
      <c r="R55" s="242"/>
      <c r="S55" s="151"/>
    </row>
    <row r="56" spans="1:19">
      <c r="A56" s="123"/>
      <c r="B56" s="123"/>
      <c r="C56" s="236"/>
      <c r="D56" s="236"/>
      <c r="E56" s="236"/>
      <c r="F56" s="236"/>
      <c r="G56" s="126"/>
      <c r="H56" s="126"/>
      <c r="I56" s="126"/>
      <c r="J56" s="126"/>
      <c r="K56" s="126"/>
      <c r="L56" s="126"/>
      <c r="M56" s="126"/>
      <c r="N56" s="182"/>
      <c r="O56" s="145"/>
      <c r="P56" s="243"/>
      <c r="Q56" s="243"/>
      <c r="R56" s="243"/>
      <c r="S56" s="146"/>
    </row>
    <row r="59" spans="1:19" ht="141" customHeight="1">
      <c r="A59" s="282" t="s">
        <v>177</v>
      </c>
      <c r="B59" s="282"/>
      <c r="C59" s="282"/>
      <c r="D59" s="282"/>
      <c r="E59" s="282"/>
      <c r="F59" s="282"/>
      <c r="G59" s="282"/>
      <c r="H59" s="282"/>
      <c r="I59" s="282"/>
      <c r="J59" s="282"/>
      <c r="K59" s="282"/>
      <c r="L59" s="282"/>
      <c r="M59" s="282"/>
      <c r="N59" s="282"/>
      <c r="O59" s="282"/>
      <c r="P59" s="282"/>
      <c r="Q59" s="282"/>
      <c r="R59" s="282"/>
      <c r="S59" s="282"/>
    </row>
    <row r="60" spans="1:19" ht="19.5" customHeight="1">
      <c r="A60" s="101"/>
      <c r="B60" s="101"/>
      <c r="C60" s="101"/>
      <c r="D60" s="101"/>
      <c r="E60" s="101"/>
      <c r="F60" s="101"/>
      <c r="G60" s="101"/>
      <c r="H60" s="101"/>
      <c r="I60" s="101"/>
      <c r="J60" s="101"/>
      <c r="K60" s="101"/>
      <c r="L60" s="101"/>
      <c r="M60" s="101"/>
      <c r="N60" s="101"/>
      <c r="O60" s="101"/>
      <c r="P60" s="101"/>
      <c r="Q60" s="101"/>
      <c r="R60" s="101"/>
      <c r="S60" s="101"/>
    </row>
    <row r="61" spans="1:19" ht="47.25" customHeight="1">
      <c r="A61" s="104" t="s">
        <v>178</v>
      </c>
      <c r="B61" s="104"/>
      <c r="C61" s="104"/>
      <c r="D61" s="104"/>
      <c r="E61" s="104"/>
      <c r="F61" s="104"/>
      <c r="G61" s="104"/>
      <c r="H61" s="104"/>
      <c r="I61" s="104"/>
      <c r="J61" s="104"/>
      <c r="K61" s="279" t="s">
        <v>179</v>
      </c>
      <c r="L61" s="279"/>
      <c r="M61" s="279"/>
      <c r="N61" s="279"/>
      <c r="O61" s="279"/>
      <c r="P61" s="279"/>
      <c r="Q61" s="279"/>
      <c r="R61" s="279"/>
      <c r="S61" s="279"/>
    </row>
    <row r="62" spans="1:19" ht="47.25" customHeight="1">
      <c r="A62" s="166" t="s">
        <v>180</v>
      </c>
      <c r="B62" s="166"/>
      <c r="C62" s="166"/>
      <c r="D62" s="102"/>
      <c r="E62" s="102"/>
      <c r="F62" s="102"/>
      <c r="G62" s="102"/>
      <c r="H62" s="102"/>
      <c r="I62" s="102"/>
      <c r="J62" s="102"/>
      <c r="K62" s="280" t="s">
        <v>180</v>
      </c>
      <c r="L62" s="280"/>
      <c r="M62" s="280"/>
      <c r="N62" s="280"/>
      <c r="O62" s="281"/>
      <c r="P62" s="281"/>
      <c r="Q62" s="281"/>
      <c r="R62" s="281"/>
      <c r="S62" s="281"/>
    </row>
    <row r="63" spans="1:19" ht="47.25" customHeight="1">
      <c r="A63" s="166" t="s">
        <v>181</v>
      </c>
      <c r="B63" s="166"/>
      <c r="C63" s="166"/>
      <c r="D63" s="102"/>
      <c r="E63" s="102"/>
      <c r="F63" s="102"/>
      <c r="G63" s="102"/>
      <c r="H63" s="102"/>
      <c r="I63" s="102"/>
      <c r="J63" s="102"/>
      <c r="K63" s="280" t="s">
        <v>181</v>
      </c>
      <c r="L63" s="280"/>
      <c r="M63" s="280"/>
      <c r="N63" s="280"/>
      <c r="O63" s="281"/>
      <c r="P63" s="281"/>
      <c r="Q63" s="281"/>
      <c r="R63" s="281"/>
      <c r="S63" s="281"/>
    </row>
    <row r="64" spans="1:19" ht="115.5" customHeight="1">
      <c r="A64" s="166" t="s">
        <v>182</v>
      </c>
      <c r="B64" s="166"/>
      <c r="C64" s="166"/>
      <c r="D64" s="102"/>
      <c r="E64" s="102"/>
      <c r="F64" s="102"/>
      <c r="G64" s="102"/>
      <c r="H64" s="102"/>
      <c r="I64" s="102"/>
      <c r="J64" s="102"/>
      <c r="K64" s="280" t="s">
        <v>182</v>
      </c>
      <c r="L64" s="280"/>
      <c r="M64" s="280"/>
      <c r="N64" s="280"/>
      <c r="O64" s="281"/>
      <c r="P64" s="281"/>
      <c r="Q64" s="281"/>
      <c r="R64" s="281"/>
      <c r="S64" s="281"/>
    </row>
    <row r="65" spans="1:13" ht="30">
      <c r="A65" s="244"/>
      <c r="B65" s="244"/>
      <c r="C65" s="244"/>
      <c r="D65" s="84"/>
      <c r="E65" s="86"/>
      <c r="F65" s="245"/>
      <c r="G65" s="245"/>
      <c r="H65" s="245"/>
      <c r="I65" s="84"/>
      <c r="J65" s="32"/>
      <c r="K65" s="32"/>
      <c r="L65" s="32"/>
      <c r="M65" s="32"/>
    </row>
  </sheetData>
  <mergeCells count="194">
    <mergeCell ref="A59:S59"/>
    <mergeCell ref="A60:S60"/>
    <mergeCell ref="A61:J61"/>
    <mergeCell ref="K61:S61"/>
    <mergeCell ref="A62:C62"/>
    <mergeCell ref="D62:J62"/>
    <mergeCell ref="K62:N62"/>
    <mergeCell ref="O62:S62"/>
    <mergeCell ref="A63:C63"/>
    <mergeCell ref="D63:J63"/>
    <mergeCell ref="K63:N63"/>
    <mergeCell ref="O63:S63"/>
    <mergeCell ref="A64:C64"/>
    <mergeCell ref="D64:J64"/>
    <mergeCell ref="K64:N64"/>
    <mergeCell ref="O64:S64"/>
    <mergeCell ref="U1:V1"/>
    <mergeCell ref="A2:S2"/>
    <mergeCell ref="A65:C65"/>
    <mergeCell ref="F65:H65"/>
    <mergeCell ref="N55:N56"/>
    <mergeCell ref="A53:B53"/>
    <mergeCell ref="C53:F53"/>
    <mergeCell ref="H53:K53"/>
    <mergeCell ref="L53:M53"/>
    <mergeCell ref="A55:B56"/>
    <mergeCell ref="C55:F56"/>
    <mergeCell ref="G55:M56"/>
    <mergeCell ref="C51:F51"/>
    <mergeCell ref="H51:K51"/>
    <mergeCell ref="L51:M51"/>
    <mergeCell ref="A47:B47"/>
    <mergeCell ref="C47:F47"/>
    <mergeCell ref="H47:K47"/>
    <mergeCell ref="L47:M47"/>
    <mergeCell ref="A48:M48"/>
    <mergeCell ref="R44:R45"/>
    <mergeCell ref="S44:S45"/>
    <mergeCell ref="C45:F45"/>
    <mergeCell ref="H45:K45"/>
    <mergeCell ref="L45:M45"/>
    <mergeCell ref="C46:F46"/>
    <mergeCell ref="H46:K46"/>
    <mergeCell ref="L46:M46"/>
    <mergeCell ref="O46:S56"/>
    <mergeCell ref="N49:N50"/>
    <mergeCell ref="N42:N46"/>
    <mergeCell ref="O42:O43"/>
    <mergeCell ref="Q42:Q43"/>
    <mergeCell ref="C43:F43"/>
    <mergeCell ref="H43:K43"/>
    <mergeCell ref="L43:M43"/>
    <mergeCell ref="C44:F44"/>
    <mergeCell ref="H44:K44"/>
    <mergeCell ref="L44:M44"/>
    <mergeCell ref="P44:P45"/>
    <mergeCell ref="N51:N52"/>
    <mergeCell ref="C52:F52"/>
    <mergeCell ref="H52:K52"/>
    <mergeCell ref="L52:M52"/>
    <mergeCell ref="A40:M40"/>
    <mergeCell ref="A41:B41"/>
    <mergeCell ref="C41:F41"/>
    <mergeCell ref="H41:K41"/>
    <mergeCell ref="L41:M41"/>
    <mergeCell ref="A42:B46"/>
    <mergeCell ref="C42:F42"/>
    <mergeCell ref="H42:K42"/>
    <mergeCell ref="L42:M42"/>
    <mergeCell ref="L49:M50"/>
    <mergeCell ref="A49:B52"/>
    <mergeCell ref="C49:F50"/>
    <mergeCell ref="G49:G50"/>
    <mergeCell ref="H49:K50"/>
    <mergeCell ref="C38:F38"/>
    <mergeCell ref="H38:K38"/>
    <mergeCell ref="L38:M38"/>
    <mergeCell ref="A39:B39"/>
    <mergeCell ref="C39:F39"/>
    <mergeCell ref="H39:K39"/>
    <mergeCell ref="L39:M39"/>
    <mergeCell ref="A22:B38"/>
    <mergeCell ref="C22:F22"/>
    <mergeCell ref="H22:K22"/>
    <mergeCell ref="L22:M22"/>
    <mergeCell ref="C36:F36"/>
    <mergeCell ref="H36:K36"/>
    <mergeCell ref="L36:M36"/>
    <mergeCell ref="C37:F37"/>
    <mergeCell ref="H37:K37"/>
    <mergeCell ref="L37:M37"/>
    <mergeCell ref="H28:K28"/>
    <mergeCell ref="L28:M28"/>
    <mergeCell ref="C29:F29"/>
    <mergeCell ref="H29:K29"/>
    <mergeCell ref="L29:M29"/>
    <mergeCell ref="C34:F34"/>
    <mergeCell ref="H34:K34"/>
    <mergeCell ref="L34:M34"/>
    <mergeCell ref="C35:F35"/>
    <mergeCell ref="H35:K35"/>
    <mergeCell ref="L35:M35"/>
    <mergeCell ref="C32:F32"/>
    <mergeCell ref="H32:K32"/>
    <mergeCell ref="L32:M32"/>
    <mergeCell ref="C33:F33"/>
    <mergeCell ref="H33:K33"/>
    <mergeCell ref="L33:M33"/>
    <mergeCell ref="N22:N38"/>
    <mergeCell ref="O22:S40"/>
    <mergeCell ref="C23:F23"/>
    <mergeCell ref="H23:K23"/>
    <mergeCell ref="L23:M23"/>
    <mergeCell ref="C26:F26"/>
    <mergeCell ref="H26:K26"/>
    <mergeCell ref="L26:M26"/>
    <mergeCell ref="C27:F27"/>
    <mergeCell ref="H27:K27"/>
    <mergeCell ref="L27:M27"/>
    <mergeCell ref="C24:F24"/>
    <mergeCell ref="H24:K24"/>
    <mergeCell ref="L24:M24"/>
    <mergeCell ref="C25:F25"/>
    <mergeCell ref="H25:K25"/>
    <mergeCell ref="L25:M25"/>
    <mergeCell ref="C30:F30"/>
    <mergeCell ref="H30:K30"/>
    <mergeCell ref="L30:M30"/>
    <mergeCell ref="C31:F31"/>
    <mergeCell ref="H31:K31"/>
    <mergeCell ref="L31:M31"/>
    <mergeCell ref="C28:F28"/>
    <mergeCell ref="A17:C17"/>
    <mergeCell ref="D17:M17"/>
    <mergeCell ref="A18:M18"/>
    <mergeCell ref="O18:S18"/>
    <mergeCell ref="A19:B21"/>
    <mergeCell ref="C19:F21"/>
    <mergeCell ref="G19:G21"/>
    <mergeCell ref="H19:K21"/>
    <mergeCell ref="L19:M21"/>
    <mergeCell ref="N19:N21"/>
    <mergeCell ref="O19:S21"/>
    <mergeCell ref="A15:C15"/>
    <mergeCell ref="D15:F15"/>
    <mergeCell ref="G15:I15"/>
    <mergeCell ref="J15:M15"/>
    <mergeCell ref="A16:C16"/>
    <mergeCell ref="D16:F16"/>
    <mergeCell ref="G16:I16"/>
    <mergeCell ref="J16:M16"/>
    <mergeCell ref="A13:C13"/>
    <mergeCell ref="D13:F13"/>
    <mergeCell ref="G13:I13"/>
    <mergeCell ref="J13:M13"/>
    <mergeCell ref="A14:C14"/>
    <mergeCell ref="D14:F14"/>
    <mergeCell ref="G14:I14"/>
    <mergeCell ref="J14:M14"/>
    <mergeCell ref="D12:F12"/>
    <mergeCell ref="G12:I12"/>
    <mergeCell ref="J12:M12"/>
    <mergeCell ref="A9:C9"/>
    <mergeCell ref="D9:F9"/>
    <mergeCell ref="G9:I9"/>
    <mergeCell ref="J9:M9"/>
    <mergeCell ref="A10:C10"/>
    <mergeCell ref="D10:F10"/>
    <mergeCell ref="G10:I10"/>
    <mergeCell ref="J10:M10"/>
    <mergeCell ref="A1:S1"/>
    <mergeCell ref="A54:M54"/>
    <mergeCell ref="A7:C7"/>
    <mergeCell ref="D7:F7"/>
    <mergeCell ref="G7:I7"/>
    <mergeCell ref="J7:M7"/>
    <mergeCell ref="A8:C8"/>
    <mergeCell ref="D8:F8"/>
    <mergeCell ref="G8:I8"/>
    <mergeCell ref="J8:M8"/>
    <mergeCell ref="A4:S4"/>
    <mergeCell ref="A5:M5"/>
    <mergeCell ref="N5:N17"/>
    <mergeCell ref="O5:S5"/>
    <mergeCell ref="A6:C6"/>
    <mergeCell ref="D6:F6"/>
    <mergeCell ref="G6:I6"/>
    <mergeCell ref="J6:M6"/>
    <mergeCell ref="O6:S16"/>
    <mergeCell ref="A11:C11"/>
    <mergeCell ref="D11:F11"/>
    <mergeCell ref="G11:I11"/>
    <mergeCell ref="J11:M11"/>
    <mergeCell ref="A12:C12"/>
  </mergeCells>
  <hyperlinks>
    <hyperlink ref="U1:V1" location="İÇİNDEKİLER!A1" display="İÇİNDEKİLER" xr:uid="{00000000-0004-0000-0600-000000000000}"/>
  </hyperlinks>
  <pageMargins left="0.70866141732283472" right="0.70866141732283472" top="0.74803149606299213" bottom="0.74803149606299213" header="0.31496062992125984" footer="0.31496062992125984"/>
  <pageSetup paperSize="9" scale="47" orientation="portrait" r:id="rId1"/>
  <colBreaks count="1" manualBreakCount="1">
    <brk id="19"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64"/>
  <sheetViews>
    <sheetView zoomScale="90" zoomScaleNormal="90" workbookViewId="0">
      <selection activeCell="O22" sqref="O22:S40"/>
    </sheetView>
  </sheetViews>
  <sheetFormatPr defaultRowHeight="15"/>
  <cols>
    <col min="7" max="7" width="11.140625" customWidth="1"/>
    <col min="13" max="14" width="6.85546875" customWidth="1"/>
    <col min="15" max="15" width="11.85546875" customWidth="1"/>
    <col min="16" max="16" width="12" customWidth="1"/>
    <col min="17" max="17" width="13.7109375" customWidth="1"/>
    <col min="18" max="18" width="14.28515625" customWidth="1"/>
    <col min="19" max="19" width="4.7109375" customWidth="1"/>
    <col min="20" max="20" width="6" customWidth="1"/>
    <col min="21" max="21" width="9.85546875" customWidth="1"/>
    <col min="22" max="22" width="9.28515625" customWidth="1"/>
    <col min="23" max="24" width="6" customWidth="1"/>
  </cols>
  <sheetData>
    <row r="1" spans="1:35" ht="53.25" customHeight="1">
      <c r="A1" s="216" t="s">
        <v>157</v>
      </c>
      <c r="B1" s="217"/>
      <c r="C1" s="217"/>
      <c r="D1" s="217"/>
      <c r="E1" s="217"/>
      <c r="F1" s="217"/>
      <c r="G1" s="217"/>
      <c r="H1" s="217"/>
      <c r="I1" s="217"/>
      <c r="J1" s="217"/>
      <c r="K1" s="217"/>
      <c r="L1" s="217"/>
      <c r="M1" s="217"/>
      <c r="N1" s="217"/>
      <c r="O1" s="217"/>
      <c r="P1" s="217"/>
      <c r="Q1" s="217"/>
      <c r="R1" s="217"/>
      <c r="S1" s="218"/>
      <c r="T1" s="40"/>
      <c r="U1" s="136" t="s">
        <v>166</v>
      </c>
      <c r="V1" s="136"/>
      <c r="W1" s="40"/>
      <c r="X1" s="40"/>
      <c r="Y1" s="40"/>
      <c r="Z1" s="40"/>
      <c r="AA1" s="40"/>
      <c r="AB1" s="40"/>
      <c r="AC1" s="40"/>
      <c r="AD1" s="40"/>
      <c r="AE1" s="40"/>
      <c r="AF1" s="40"/>
      <c r="AG1" s="40"/>
      <c r="AH1" s="40"/>
      <c r="AI1" s="40"/>
    </row>
    <row r="2" spans="1:35" ht="53.25" customHeight="1" thickBot="1">
      <c r="A2" s="213" t="s">
        <v>158</v>
      </c>
      <c r="B2" s="214"/>
      <c r="C2" s="214"/>
      <c r="D2" s="214"/>
      <c r="E2" s="214"/>
      <c r="F2" s="214"/>
      <c r="G2" s="214"/>
      <c r="H2" s="214"/>
      <c r="I2" s="214"/>
      <c r="J2" s="214"/>
      <c r="K2" s="214"/>
      <c r="L2" s="214"/>
      <c r="M2" s="214"/>
      <c r="N2" s="214"/>
      <c r="O2" s="214"/>
      <c r="P2" s="214"/>
      <c r="Q2" s="214"/>
      <c r="R2" s="214"/>
      <c r="S2" s="215"/>
      <c r="T2" s="40"/>
      <c r="U2" s="40"/>
      <c r="V2" s="40"/>
      <c r="W2" s="40"/>
      <c r="X2" s="40"/>
      <c r="Y2" s="40"/>
      <c r="Z2" s="40"/>
      <c r="AA2" s="40"/>
      <c r="AB2" s="40"/>
      <c r="AC2" s="40"/>
      <c r="AD2" s="40"/>
      <c r="AE2" s="40"/>
      <c r="AF2" s="40"/>
      <c r="AG2" s="40"/>
      <c r="AH2" s="40"/>
      <c r="AI2" s="40"/>
    </row>
    <row r="3" spans="1:35" ht="53.25" customHeight="1">
      <c r="A3" s="62"/>
      <c r="B3" s="62"/>
      <c r="C3" s="62"/>
      <c r="D3" s="62"/>
      <c r="E3" s="62"/>
      <c r="F3" s="62"/>
      <c r="G3" s="62"/>
      <c r="H3" s="62"/>
      <c r="I3" s="62"/>
      <c r="J3" s="62"/>
      <c r="K3" s="62"/>
      <c r="L3" s="62"/>
      <c r="M3" s="62"/>
      <c r="N3" s="62"/>
      <c r="O3" s="62"/>
      <c r="P3" s="62"/>
      <c r="Q3" s="62"/>
      <c r="R3" s="62"/>
      <c r="S3" s="62"/>
      <c r="T3" s="40"/>
      <c r="U3" s="40"/>
      <c r="V3" s="40"/>
      <c r="W3" s="40"/>
      <c r="X3" s="40"/>
      <c r="Y3" s="40"/>
      <c r="Z3" s="40"/>
      <c r="AA3" s="40"/>
      <c r="AB3" s="40"/>
      <c r="AC3" s="40"/>
      <c r="AD3" s="40"/>
      <c r="AE3" s="40"/>
      <c r="AF3" s="40"/>
      <c r="AG3" s="40"/>
      <c r="AH3" s="40"/>
      <c r="AI3" s="40"/>
    </row>
    <row r="4" spans="1:35" ht="28.5" customHeight="1">
      <c r="A4" s="237" t="s">
        <v>0</v>
      </c>
      <c r="B4" s="238"/>
      <c r="C4" s="238"/>
      <c r="D4" s="238"/>
      <c r="E4" s="238"/>
      <c r="F4" s="238"/>
      <c r="G4" s="238"/>
      <c r="H4" s="238"/>
      <c r="I4" s="238"/>
      <c r="J4" s="238"/>
      <c r="K4" s="238"/>
      <c r="L4" s="238"/>
      <c r="M4" s="238"/>
      <c r="N4" s="238"/>
      <c r="O4" s="238"/>
      <c r="P4" s="238"/>
      <c r="Q4" s="238"/>
      <c r="R4" s="238"/>
      <c r="S4" s="239"/>
    </row>
    <row r="5" spans="1:35" ht="18.75">
      <c r="A5" s="160" t="s">
        <v>1</v>
      </c>
      <c r="B5" s="160"/>
      <c r="C5" s="160"/>
      <c r="D5" s="160"/>
      <c r="E5" s="160"/>
      <c r="F5" s="160"/>
      <c r="G5" s="160"/>
      <c r="H5" s="160"/>
      <c r="I5" s="160"/>
      <c r="J5" s="160"/>
      <c r="K5" s="160"/>
      <c r="L5" s="160"/>
      <c r="M5" s="160"/>
      <c r="N5" s="254"/>
      <c r="O5" s="147"/>
      <c r="P5" s="147"/>
      <c r="Q5" s="147"/>
      <c r="R5" s="147"/>
      <c r="S5" s="147"/>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45261</v>
      </c>
      <c r="K10" s="120"/>
      <c r="L10" s="120"/>
      <c r="M10" s="120"/>
      <c r="N10" s="255"/>
      <c r="O10" s="150"/>
      <c r="P10" s="242"/>
      <c r="Q10" s="242"/>
      <c r="R10" s="242"/>
      <c r="S10" s="151"/>
    </row>
    <row r="11" spans="1:35" ht="15" customHeight="1">
      <c r="A11" s="117" t="s">
        <v>12</v>
      </c>
      <c r="B11" s="117"/>
      <c r="C11" s="117"/>
      <c r="D11" s="134">
        <v>45284</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G50+D12</f>
        <v>5290.84</v>
      </c>
      <c r="K12" s="120"/>
      <c r="L12" s="120"/>
      <c r="M12" s="120"/>
      <c r="N12" s="255"/>
      <c r="O12" s="150"/>
      <c r="P12" s="242"/>
      <c r="Q12" s="242"/>
      <c r="R12" s="242"/>
      <c r="S12" s="151"/>
    </row>
    <row r="13" spans="1:35" ht="15" customHeight="1">
      <c r="A13" s="229" t="s">
        <v>41</v>
      </c>
      <c r="B13" s="230"/>
      <c r="C13" s="231"/>
      <c r="D13" s="266">
        <v>31</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10</v>
      </c>
      <c r="E14" s="267"/>
      <c r="F14" s="268"/>
      <c r="G14" s="229" t="s">
        <v>43</v>
      </c>
      <c r="H14" s="230"/>
      <c r="I14" s="231"/>
      <c r="J14" s="266">
        <f>D14</f>
        <v>10</v>
      </c>
      <c r="K14" s="267"/>
      <c r="L14" s="267"/>
      <c r="M14" s="268"/>
      <c r="N14" s="255"/>
      <c r="O14" s="150"/>
      <c r="P14" s="242"/>
      <c r="Q14" s="242"/>
      <c r="R14" s="242"/>
      <c r="S14" s="151"/>
    </row>
    <row r="15" spans="1:35" ht="15" customHeight="1">
      <c r="A15" s="229" t="s">
        <v>62</v>
      </c>
      <c r="B15" s="230"/>
      <c r="C15" s="231"/>
      <c r="D15" s="266">
        <f>D13-D14</f>
        <v>21</v>
      </c>
      <c r="E15" s="267"/>
      <c r="F15" s="268"/>
      <c r="G15" s="229" t="s">
        <v>62</v>
      </c>
      <c r="H15" s="230"/>
      <c r="I15" s="231"/>
      <c r="J15" s="266">
        <f>J13-J14</f>
        <v>20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132" t="s">
        <v>8</v>
      </c>
      <c r="B17" s="132"/>
      <c r="C17" s="132"/>
      <c r="D17" s="133"/>
      <c r="E17" s="133"/>
      <c r="F17" s="133"/>
      <c r="G17" s="133"/>
      <c r="H17" s="133"/>
      <c r="I17" s="133"/>
      <c r="J17" s="133"/>
      <c r="K17" s="133"/>
      <c r="L17" s="133"/>
      <c r="M17" s="133"/>
      <c r="N17" s="256"/>
      <c r="O17" s="145"/>
      <c r="P17" s="243"/>
      <c r="Q17" s="243"/>
      <c r="R17" s="243"/>
      <c r="S17" s="146"/>
    </row>
    <row r="18" spans="1:19" ht="15.75">
      <c r="A18" s="107" t="s">
        <v>15</v>
      </c>
      <c r="B18" s="107"/>
      <c r="C18" s="107"/>
      <c r="D18" s="107"/>
      <c r="E18" s="107"/>
      <c r="F18" s="107"/>
      <c r="G18" s="107"/>
      <c r="H18" s="107"/>
      <c r="I18" s="107"/>
      <c r="J18" s="107"/>
      <c r="K18" s="107"/>
      <c r="L18" s="107"/>
      <c r="M18" s="107"/>
      <c r="N18" s="9"/>
      <c r="O18" s="148"/>
      <c r="P18" s="240"/>
      <c r="Q18" s="240"/>
      <c r="R18" s="240"/>
      <c r="S18" s="149"/>
    </row>
    <row r="19" spans="1:19" ht="15" customHeight="1">
      <c r="A19" s="123"/>
      <c r="B19" s="123"/>
      <c r="C19" s="120"/>
      <c r="D19" s="120"/>
      <c r="E19" s="120"/>
      <c r="F19" s="120"/>
      <c r="G19" s="130" t="s">
        <v>30</v>
      </c>
      <c r="H19" s="174" t="s">
        <v>31</v>
      </c>
      <c r="I19" s="180"/>
      <c r="J19" s="180"/>
      <c r="K19" s="180"/>
      <c r="L19" s="174" t="s">
        <v>32</v>
      </c>
      <c r="M19" s="180"/>
      <c r="N19" s="246"/>
      <c r="O19" s="143"/>
      <c r="P19" s="241"/>
      <c r="Q19" s="241"/>
      <c r="R19" s="241"/>
      <c r="S19" s="144"/>
    </row>
    <row r="20" spans="1:19">
      <c r="A20" s="123"/>
      <c r="B20" s="123"/>
      <c r="C20" s="120"/>
      <c r="D20" s="120"/>
      <c r="E20" s="120"/>
      <c r="F20" s="120"/>
      <c r="G20" s="130"/>
      <c r="H20" s="180"/>
      <c r="I20" s="180"/>
      <c r="J20" s="180"/>
      <c r="K20" s="180"/>
      <c r="L20" s="180"/>
      <c r="M20" s="180"/>
      <c r="N20" s="247"/>
      <c r="O20" s="150"/>
      <c r="P20" s="242"/>
      <c r="Q20" s="242"/>
      <c r="R20" s="242"/>
      <c r="S20" s="151"/>
    </row>
    <row r="21" spans="1:19" ht="30" customHeight="1">
      <c r="A21" s="123"/>
      <c r="B21" s="123"/>
      <c r="C21" s="120"/>
      <c r="D21" s="120"/>
      <c r="E21" s="120"/>
      <c r="F21" s="120"/>
      <c r="G21" s="130"/>
      <c r="H21" s="180"/>
      <c r="I21" s="180"/>
      <c r="J21" s="180"/>
      <c r="K21" s="180"/>
      <c r="L21" s="180"/>
      <c r="M21" s="180"/>
      <c r="N21" s="248"/>
      <c r="O21" s="145"/>
      <c r="P21" s="243"/>
      <c r="Q21" s="243"/>
      <c r="R21" s="243"/>
      <c r="S21" s="146"/>
    </row>
    <row r="22" spans="1:19" ht="15" customHeight="1">
      <c r="A22" s="123" t="s">
        <v>16</v>
      </c>
      <c r="B22" s="123"/>
      <c r="C22" s="117" t="s">
        <v>17</v>
      </c>
      <c r="D22" s="117"/>
      <c r="E22" s="117"/>
      <c r="F22" s="117"/>
      <c r="G22" s="41">
        <v>0</v>
      </c>
      <c r="H22" s="172">
        <f>$G22/$D$13*$D$14</f>
        <v>0</v>
      </c>
      <c r="I22" s="172"/>
      <c r="J22" s="172"/>
      <c r="K22" s="172"/>
      <c r="L22" s="172">
        <f>G22-H22</f>
        <v>0</v>
      </c>
      <c r="M22" s="172"/>
      <c r="N22" s="249"/>
      <c r="O22" s="143"/>
      <c r="P22" s="241"/>
      <c r="Q22" s="241"/>
      <c r="R22" s="241"/>
      <c r="S22" s="144"/>
    </row>
    <row r="23" spans="1:19" ht="15.75">
      <c r="A23" s="123"/>
      <c r="B23" s="123"/>
      <c r="C23" s="117" t="s">
        <v>18</v>
      </c>
      <c r="D23" s="117"/>
      <c r="E23" s="117"/>
      <c r="F23" s="117"/>
      <c r="G23" s="41">
        <v>0</v>
      </c>
      <c r="H23" s="172">
        <f t="shared" ref="H23:H38" si="0">$G23/$D$13*$D$14</f>
        <v>0</v>
      </c>
      <c r="I23" s="172"/>
      <c r="J23" s="172"/>
      <c r="K23" s="172"/>
      <c r="L23" s="172">
        <f t="shared" ref="L23:L38" si="1">G23-H23</f>
        <v>0</v>
      </c>
      <c r="M23" s="172"/>
      <c r="N23" s="250"/>
      <c r="O23" s="150"/>
      <c r="P23" s="242"/>
      <c r="Q23" s="242"/>
      <c r="R23" s="242"/>
      <c r="S23" s="151"/>
    </row>
    <row r="24" spans="1:19"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151"/>
    </row>
    <row r="25" spans="1:19"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17" t="s">
        <v>91</v>
      </c>
      <c r="D27" s="117"/>
      <c r="E27" s="117"/>
      <c r="F27" s="117"/>
      <c r="G27" s="41">
        <v>1158.77</v>
      </c>
      <c r="H27" s="172">
        <f>G27</f>
        <v>1158.77</v>
      </c>
      <c r="I27" s="172"/>
      <c r="J27" s="172"/>
      <c r="K27" s="172"/>
      <c r="L27" s="172">
        <f t="shared" si="1"/>
        <v>0</v>
      </c>
      <c r="M27" s="172"/>
      <c r="N27" s="250"/>
      <c r="O27" s="150"/>
      <c r="P27" s="242"/>
      <c r="Q27" s="242"/>
      <c r="R27" s="242"/>
      <c r="S27" s="151"/>
    </row>
    <row r="28" spans="1:19"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151"/>
    </row>
    <row r="29" spans="1:19" ht="15.75">
      <c r="A29" s="123"/>
      <c r="B29" s="123"/>
      <c r="C29" s="117" t="s">
        <v>171</v>
      </c>
      <c r="D29" s="117"/>
      <c r="E29" s="117"/>
      <c r="F29" s="117"/>
      <c r="G29" s="41">
        <v>0</v>
      </c>
      <c r="H29" s="172">
        <f>G29</f>
        <v>0</v>
      </c>
      <c r="I29" s="172"/>
      <c r="J29" s="172"/>
      <c r="K29" s="172"/>
      <c r="L29" s="172">
        <f t="shared" si="1"/>
        <v>0</v>
      </c>
      <c r="M29" s="172"/>
      <c r="N29" s="250"/>
      <c r="O29" s="150"/>
      <c r="P29" s="242"/>
      <c r="Q29" s="242"/>
      <c r="R29" s="242"/>
      <c r="S29" s="151"/>
    </row>
    <row r="30" spans="1:19" ht="15.75">
      <c r="A30" s="123"/>
      <c r="B30" s="123"/>
      <c r="C30" s="117" t="s">
        <v>22</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151"/>
    </row>
    <row r="32" spans="1:19" ht="15.75">
      <c r="A32" s="123"/>
      <c r="B32" s="123"/>
      <c r="C32" s="117" t="s">
        <v>24</v>
      </c>
      <c r="D32" s="117"/>
      <c r="E32" s="117"/>
      <c r="F32" s="117"/>
      <c r="G32" s="41">
        <v>21987.5</v>
      </c>
      <c r="H32" s="172">
        <f t="shared" si="0"/>
        <v>7092.7419354838712</v>
      </c>
      <c r="I32" s="172"/>
      <c r="J32" s="172"/>
      <c r="K32" s="172"/>
      <c r="L32" s="172">
        <f t="shared" si="1"/>
        <v>14894.758064516129</v>
      </c>
      <c r="M32" s="172"/>
      <c r="N32" s="250"/>
      <c r="O32" s="150"/>
      <c r="P32" s="242"/>
      <c r="Q32" s="242"/>
      <c r="R32" s="242"/>
      <c r="S32" s="151"/>
    </row>
    <row r="33" spans="1:24" ht="15.75">
      <c r="A33" s="123"/>
      <c r="B33" s="123"/>
      <c r="C33" s="117" t="s">
        <v>25</v>
      </c>
      <c r="D33" s="117"/>
      <c r="E33" s="117"/>
      <c r="F33" s="117"/>
      <c r="G33" s="41">
        <v>11457.67</v>
      </c>
      <c r="H33" s="172">
        <f t="shared" si="0"/>
        <v>3696.0225806451617</v>
      </c>
      <c r="I33" s="172"/>
      <c r="J33" s="172"/>
      <c r="K33" s="172"/>
      <c r="L33" s="172">
        <f t="shared" si="1"/>
        <v>7761.6474193548383</v>
      </c>
      <c r="M33" s="172"/>
      <c r="N33" s="250"/>
      <c r="O33" s="150"/>
      <c r="P33" s="242"/>
      <c r="Q33" s="242"/>
      <c r="R33" s="242"/>
      <c r="S33" s="151"/>
    </row>
    <row r="34" spans="1:24"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151"/>
    </row>
    <row r="35" spans="1:24"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51</v>
      </c>
      <c r="D37" s="117"/>
      <c r="E37" s="117"/>
      <c r="F37" s="117"/>
      <c r="G37" s="41">
        <v>8138.89</v>
      </c>
      <c r="H37" s="172">
        <f t="shared" si="0"/>
        <v>2625.4483870967742</v>
      </c>
      <c r="I37" s="172"/>
      <c r="J37" s="172"/>
      <c r="K37" s="172"/>
      <c r="L37" s="172">
        <f t="shared" si="1"/>
        <v>5513.4416129032261</v>
      </c>
      <c r="M37" s="172"/>
      <c r="N37" s="250"/>
      <c r="O37" s="150"/>
      <c r="P37" s="242"/>
      <c r="Q37" s="242"/>
      <c r="R37" s="242"/>
      <c r="S37" s="151"/>
    </row>
    <row r="38" spans="1:24" ht="15.75">
      <c r="A38" s="123"/>
      <c r="B38" s="123"/>
      <c r="C38" s="117" t="s">
        <v>95</v>
      </c>
      <c r="D38" s="117"/>
      <c r="E38" s="117"/>
      <c r="F38" s="117"/>
      <c r="G38" s="41">
        <v>0</v>
      </c>
      <c r="H38" s="172">
        <f t="shared" si="0"/>
        <v>0</v>
      </c>
      <c r="I38" s="172"/>
      <c r="J38" s="172"/>
      <c r="K38" s="172"/>
      <c r="L38" s="172">
        <f t="shared" si="1"/>
        <v>0</v>
      </c>
      <c r="M38" s="172"/>
      <c r="N38" s="251"/>
      <c r="O38" s="150"/>
      <c r="P38" s="242"/>
      <c r="Q38" s="242"/>
      <c r="R38" s="242"/>
      <c r="S38" s="151"/>
    </row>
    <row r="39" spans="1:24" ht="18.75">
      <c r="A39" s="261" t="s">
        <v>33</v>
      </c>
      <c r="B39" s="262"/>
      <c r="C39" s="266"/>
      <c r="D39" s="267"/>
      <c r="E39" s="267"/>
      <c r="F39" s="268"/>
      <c r="G39" s="41">
        <f>SUM(G22:G38)</f>
        <v>43380.08</v>
      </c>
      <c r="H39" s="269">
        <f>SUM(H22:K38)</f>
        <v>15210.232903225808</v>
      </c>
      <c r="I39" s="267"/>
      <c r="J39" s="267"/>
      <c r="K39" s="268"/>
      <c r="L39" s="223">
        <f>G39-H39</f>
        <v>28169.847096774196</v>
      </c>
      <c r="M39" s="223"/>
      <c r="N39" s="18">
        <v>1</v>
      </c>
      <c r="O39" s="150"/>
      <c r="P39" s="242"/>
      <c r="Q39" s="242"/>
      <c r="R39" s="242"/>
      <c r="S39" s="151"/>
    </row>
    <row r="40" spans="1:24" ht="15.75">
      <c r="A40" s="107" t="s">
        <v>39</v>
      </c>
      <c r="B40" s="107"/>
      <c r="C40" s="107"/>
      <c r="D40" s="107"/>
      <c r="E40" s="107"/>
      <c r="F40" s="107"/>
      <c r="G40" s="107"/>
      <c r="H40" s="107"/>
      <c r="I40" s="107"/>
      <c r="J40" s="107"/>
      <c r="K40" s="107"/>
      <c r="L40" s="107"/>
      <c r="M40" s="107"/>
      <c r="N40" s="9"/>
      <c r="O40" s="145"/>
      <c r="P40" s="243"/>
      <c r="Q40" s="243"/>
      <c r="R40" s="243"/>
      <c r="S40" s="146"/>
    </row>
    <row r="41" spans="1:24" ht="85.5" customHeight="1">
      <c r="A41" s="174"/>
      <c r="B41" s="174"/>
      <c r="C41" s="270" t="s">
        <v>35</v>
      </c>
      <c r="D41" s="271"/>
      <c r="E41" s="271"/>
      <c r="F41" s="272"/>
      <c r="G41" s="46" t="s">
        <v>36</v>
      </c>
      <c r="H41" s="273" t="s">
        <v>37</v>
      </c>
      <c r="I41" s="274"/>
      <c r="J41" s="274"/>
      <c r="K41" s="275"/>
      <c r="L41" s="273" t="s">
        <v>38</v>
      </c>
      <c r="M41" s="275"/>
      <c r="N41" s="60"/>
      <c r="O41" s="61" t="s">
        <v>115</v>
      </c>
      <c r="P41" s="61" t="s">
        <v>116</v>
      </c>
      <c r="Q41" s="61" t="s">
        <v>55</v>
      </c>
      <c r="R41" s="61" t="s">
        <v>102</v>
      </c>
      <c r="S41" s="1"/>
    </row>
    <row r="42" spans="1:24" ht="15" customHeight="1">
      <c r="A42" s="114" t="s">
        <v>96</v>
      </c>
      <c r="B42" s="114"/>
      <c r="C42" s="173" t="s">
        <v>84</v>
      </c>
      <c r="D42" s="173"/>
      <c r="E42" s="173"/>
      <c r="F42" s="173"/>
      <c r="G42" s="47">
        <v>1879.27</v>
      </c>
      <c r="H42" s="258">
        <f>$G42/$J$13*$J$14</f>
        <v>626.42333333333329</v>
      </c>
      <c r="I42" s="259"/>
      <c r="J42" s="259"/>
      <c r="K42" s="260"/>
      <c r="L42" s="258">
        <f>G42-H42</f>
        <v>1252.8466666666668</v>
      </c>
      <c r="M42" s="260"/>
      <c r="N42" s="249"/>
      <c r="O42" s="177">
        <f>H42+H43</f>
        <v>1053.53</v>
      </c>
      <c r="P42" s="49"/>
      <c r="Q42" s="177">
        <f>L42+L43</f>
        <v>2107.0600000000004</v>
      </c>
      <c r="R42" s="49"/>
      <c r="S42" s="1"/>
    </row>
    <row r="43" spans="1:24" ht="15.75">
      <c r="A43" s="114"/>
      <c r="B43" s="114"/>
      <c r="C43" s="173" t="s">
        <v>83</v>
      </c>
      <c r="D43" s="173"/>
      <c r="E43" s="173"/>
      <c r="F43" s="173"/>
      <c r="G43" s="47">
        <v>1281.32</v>
      </c>
      <c r="H43" s="258">
        <f t="shared" ref="H43:H45" si="2">$G43/$J$13*$J$14</f>
        <v>427.10666666666663</v>
      </c>
      <c r="I43" s="259"/>
      <c r="J43" s="259"/>
      <c r="K43" s="260"/>
      <c r="L43" s="258">
        <f t="shared" ref="L43:L45" si="3">G43-H43</f>
        <v>854.21333333333337</v>
      </c>
      <c r="M43" s="260"/>
      <c r="N43" s="250"/>
      <c r="O43" s="257"/>
      <c r="P43" s="49"/>
      <c r="Q43" s="257"/>
      <c r="R43" s="49"/>
      <c r="S43" s="1"/>
    </row>
    <row r="44" spans="1:24" ht="15.75">
      <c r="A44" s="114"/>
      <c r="B44" s="114"/>
      <c r="C44" s="173" t="s">
        <v>85</v>
      </c>
      <c r="D44" s="173"/>
      <c r="E44" s="173"/>
      <c r="F44" s="173"/>
      <c r="G44" s="47">
        <v>1537.58</v>
      </c>
      <c r="H44" s="258">
        <f t="shared" si="2"/>
        <v>512.52666666666664</v>
      </c>
      <c r="I44" s="259"/>
      <c r="J44" s="259"/>
      <c r="K44" s="260"/>
      <c r="L44" s="258">
        <f t="shared" si="3"/>
        <v>1025.0533333333333</v>
      </c>
      <c r="M44" s="260"/>
      <c r="N44" s="250"/>
      <c r="O44" s="49"/>
      <c r="P44" s="177">
        <f>H44+H45</f>
        <v>797.26333333333332</v>
      </c>
      <c r="Q44" s="49"/>
      <c r="R44" s="179">
        <f>L44+L45</f>
        <v>1594.5266666666666</v>
      </c>
      <c r="S44" s="195">
        <v>2</v>
      </c>
      <c r="T44" s="8"/>
      <c r="U44" s="8"/>
      <c r="V44" s="8"/>
      <c r="W44" s="8"/>
      <c r="X44" s="8"/>
    </row>
    <row r="45" spans="1:24" ht="15.75">
      <c r="A45" s="114"/>
      <c r="B45" s="114"/>
      <c r="C45" s="173" t="s">
        <v>82</v>
      </c>
      <c r="D45" s="173"/>
      <c r="E45" s="173"/>
      <c r="F45" s="173"/>
      <c r="G45" s="47">
        <v>854.21</v>
      </c>
      <c r="H45" s="258">
        <f t="shared" si="2"/>
        <v>284.73666666666668</v>
      </c>
      <c r="I45" s="259"/>
      <c r="J45" s="259"/>
      <c r="K45" s="260"/>
      <c r="L45" s="258">
        <f t="shared" si="3"/>
        <v>569.47333333333336</v>
      </c>
      <c r="M45" s="260"/>
      <c r="N45" s="250"/>
      <c r="O45" s="49"/>
      <c r="P45" s="257"/>
      <c r="Q45" s="49"/>
      <c r="R45" s="180"/>
      <c r="S45" s="195"/>
      <c r="T45" s="8"/>
      <c r="U45" s="8"/>
      <c r="V45" s="8"/>
      <c r="W45" s="8"/>
      <c r="X45" s="8"/>
    </row>
    <row r="46" spans="1:24" ht="15.75">
      <c r="A46" s="261" t="s">
        <v>33</v>
      </c>
      <c r="B46" s="262"/>
      <c r="C46" s="263"/>
      <c r="D46" s="264"/>
      <c r="E46" s="264"/>
      <c r="F46" s="265"/>
      <c r="G46" s="47"/>
      <c r="H46" s="258"/>
      <c r="I46" s="259"/>
      <c r="J46" s="259"/>
      <c r="K46" s="260"/>
      <c r="L46" s="258">
        <f>SUM(L42:M45)</f>
        <v>3701.586666666667</v>
      </c>
      <c r="M46" s="260"/>
      <c r="N46" s="10"/>
      <c r="O46" s="150"/>
      <c r="P46" s="242"/>
      <c r="Q46" s="242"/>
      <c r="R46" s="242"/>
      <c r="S46" s="151"/>
    </row>
    <row r="47" spans="1:24" ht="15.75">
      <c r="A47" s="107" t="s">
        <v>44</v>
      </c>
      <c r="B47" s="107"/>
      <c r="C47" s="107"/>
      <c r="D47" s="107"/>
      <c r="E47" s="107"/>
      <c r="F47" s="107"/>
      <c r="G47" s="107"/>
      <c r="H47" s="107"/>
      <c r="I47" s="107"/>
      <c r="J47" s="107"/>
      <c r="K47" s="107"/>
      <c r="L47" s="107"/>
      <c r="M47" s="107"/>
      <c r="N47" s="10"/>
      <c r="O47" s="150"/>
      <c r="P47" s="242"/>
      <c r="Q47" s="242"/>
      <c r="R47" s="242"/>
      <c r="S47" s="151"/>
    </row>
    <row r="48" spans="1:24" ht="15" customHeight="1">
      <c r="A48" s="123" t="s">
        <v>45</v>
      </c>
      <c r="B48" s="123"/>
      <c r="C48" s="119" t="s">
        <v>46</v>
      </c>
      <c r="D48" s="119"/>
      <c r="E48" s="119"/>
      <c r="F48" s="119"/>
      <c r="G48" s="123" t="s">
        <v>47</v>
      </c>
      <c r="H48" s="183" t="s">
        <v>59</v>
      </c>
      <c r="I48" s="184"/>
      <c r="J48" s="183" t="s">
        <v>60</v>
      </c>
      <c r="K48" s="184"/>
      <c r="L48" s="123" t="s">
        <v>48</v>
      </c>
      <c r="M48" s="123"/>
      <c r="N48" s="252"/>
      <c r="O48" s="150"/>
      <c r="P48" s="242"/>
      <c r="Q48" s="242"/>
      <c r="R48" s="242"/>
      <c r="S48" s="151"/>
    </row>
    <row r="49" spans="1:19" ht="33" customHeight="1">
      <c r="A49" s="123"/>
      <c r="B49" s="123"/>
      <c r="C49" s="119"/>
      <c r="D49" s="119"/>
      <c r="E49" s="119"/>
      <c r="F49" s="119"/>
      <c r="G49" s="123"/>
      <c r="H49" s="185"/>
      <c r="I49" s="186"/>
      <c r="J49" s="185"/>
      <c r="K49" s="186"/>
      <c r="L49" s="123"/>
      <c r="M49" s="123"/>
      <c r="N49" s="253"/>
      <c r="O49" s="150"/>
      <c r="P49" s="242"/>
      <c r="Q49" s="242"/>
      <c r="R49" s="242"/>
      <c r="S49" s="151"/>
    </row>
    <row r="50" spans="1:19" ht="15.75">
      <c r="A50" s="123"/>
      <c r="B50" s="123"/>
      <c r="C50" s="117" t="s">
        <v>49</v>
      </c>
      <c r="D50" s="117"/>
      <c r="E50" s="117"/>
      <c r="F50" s="117"/>
      <c r="G50" s="48">
        <v>3010.38</v>
      </c>
      <c r="H50" s="269">
        <f>H32-(H44+H45)</f>
        <v>6295.4786021505379</v>
      </c>
      <c r="I50" s="290"/>
      <c r="J50" s="269">
        <f>(H50*J16)-D12</f>
        <v>-580.68132357530521</v>
      </c>
      <c r="K50" s="290"/>
      <c r="L50" s="172">
        <f>IF(J50&lt;=0,G50,G50-J50)</f>
        <v>3010.38</v>
      </c>
      <c r="M50" s="172"/>
      <c r="N50" s="249"/>
      <c r="O50" s="150"/>
      <c r="P50" s="242"/>
      <c r="Q50" s="242"/>
      <c r="R50" s="242"/>
      <c r="S50" s="151"/>
    </row>
    <row r="51" spans="1:19" ht="15.75">
      <c r="A51" s="123"/>
      <c r="B51" s="123"/>
      <c r="C51" s="117" t="s">
        <v>50</v>
      </c>
      <c r="D51" s="117"/>
      <c r="E51" s="117"/>
      <c r="F51" s="117"/>
      <c r="G51" s="48">
        <v>213.81</v>
      </c>
      <c r="H51" s="269"/>
      <c r="I51" s="290"/>
      <c r="J51" s="269">
        <f>G51</f>
        <v>213.81</v>
      </c>
      <c r="K51" s="290"/>
      <c r="L51" s="172">
        <f>G51-J51</f>
        <v>0</v>
      </c>
      <c r="M51" s="172"/>
      <c r="N51" s="251"/>
      <c r="O51" s="150"/>
      <c r="P51" s="242"/>
      <c r="Q51" s="242"/>
      <c r="R51" s="242"/>
      <c r="S51" s="151"/>
    </row>
    <row r="52" spans="1:19" ht="18.75">
      <c r="A52" s="119" t="s">
        <v>33</v>
      </c>
      <c r="B52" s="119"/>
      <c r="C52" s="120"/>
      <c r="D52" s="120"/>
      <c r="E52" s="120"/>
      <c r="F52" s="120"/>
      <c r="G52" s="48"/>
      <c r="H52" s="172"/>
      <c r="I52" s="172"/>
      <c r="J52" s="172"/>
      <c r="K52" s="172"/>
      <c r="L52" s="223">
        <f>SUM(L50+L51)</f>
        <v>3010.38</v>
      </c>
      <c r="M52" s="223"/>
      <c r="N52" s="18">
        <v>3</v>
      </c>
      <c r="O52" s="150"/>
      <c r="P52" s="242"/>
      <c r="Q52" s="242"/>
      <c r="R52" s="242"/>
      <c r="S52" s="151"/>
    </row>
    <row r="53" spans="1:19" ht="18.75" customHeight="1">
      <c r="A53" s="107" t="s">
        <v>93</v>
      </c>
      <c r="B53" s="107"/>
      <c r="C53" s="107"/>
      <c r="D53" s="107"/>
      <c r="E53" s="107"/>
      <c r="F53" s="107"/>
      <c r="G53" s="107"/>
      <c r="H53" s="107"/>
      <c r="I53" s="107"/>
      <c r="J53" s="107"/>
      <c r="K53" s="107"/>
      <c r="L53" s="107"/>
      <c r="M53" s="107"/>
      <c r="N53" s="39"/>
      <c r="O53" s="150"/>
      <c r="P53" s="242"/>
      <c r="Q53" s="242"/>
      <c r="R53" s="242"/>
      <c r="S53" s="151"/>
    </row>
    <row r="54" spans="1:19" ht="14.45" customHeight="1">
      <c r="A54" s="123" t="s">
        <v>99</v>
      </c>
      <c r="B54" s="123"/>
      <c r="C54" s="194" t="s">
        <v>65</v>
      </c>
      <c r="D54" s="195"/>
      <c r="E54" s="195"/>
      <c r="F54" s="195"/>
      <c r="G54" s="126">
        <f>L39-(R44+L52)</f>
        <v>23564.94043010753</v>
      </c>
      <c r="H54" s="126"/>
      <c r="I54" s="126"/>
      <c r="J54" s="126"/>
      <c r="K54" s="126"/>
      <c r="L54" s="126"/>
      <c r="M54" s="126"/>
      <c r="N54" s="181"/>
      <c r="O54" s="150"/>
      <c r="P54" s="242"/>
      <c r="Q54" s="242"/>
      <c r="R54" s="242"/>
      <c r="S54" s="151"/>
    </row>
    <row r="55" spans="1:19" ht="14.45" customHeight="1">
      <c r="A55" s="123"/>
      <c r="B55" s="123"/>
      <c r="C55" s="195"/>
      <c r="D55" s="195"/>
      <c r="E55" s="195"/>
      <c r="F55" s="195"/>
      <c r="G55" s="126"/>
      <c r="H55" s="126"/>
      <c r="I55" s="126"/>
      <c r="J55" s="126"/>
      <c r="K55" s="126"/>
      <c r="L55" s="126"/>
      <c r="M55" s="126"/>
      <c r="N55" s="182"/>
      <c r="O55" s="145"/>
      <c r="P55" s="243"/>
      <c r="Q55" s="243"/>
      <c r="R55" s="243"/>
      <c r="S55" s="146"/>
    </row>
    <row r="58" spans="1:19" ht="141" customHeight="1">
      <c r="A58" s="282" t="s">
        <v>177</v>
      </c>
      <c r="B58" s="282"/>
      <c r="C58" s="282"/>
      <c r="D58" s="282"/>
      <c r="E58" s="282"/>
      <c r="F58" s="282"/>
      <c r="G58" s="282"/>
      <c r="H58" s="282"/>
      <c r="I58" s="282"/>
      <c r="J58" s="282"/>
      <c r="K58" s="282"/>
      <c r="L58" s="282"/>
      <c r="M58" s="282"/>
      <c r="N58" s="282"/>
      <c r="O58" s="282"/>
      <c r="P58" s="282"/>
      <c r="Q58" s="282"/>
      <c r="R58" s="282"/>
      <c r="S58" s="282"/>
    </row>
    <row r="59" spans="1:19" ht="19.5" customHeight="1">
      <c r="A59" s="101"/>
      <c r="B59" s="101"/>
      <c r="C59" s="101"/>
      <c r="D59" s="101"/>
      <c r="E59" s="101"/>
      <c r="F59" s="101"/>
      <c r="G59" s="101"/>
      <c r="H59" s="101"/>
      <c r="I59" s="101"/>
      <c r="J59" s="101"/>
      <c r="K59" s="101"/>
      <c r="L59" s="101"/>
      <c r="M59" s="101"/>
      <c r="N59" s="101"/>
      <c r="O59" s="101"/>
      <c r="P59" s="101"/>
      <c r="Q59" s="101"/>
      <c r="R59" s="101"/>
      <c r="S59" s="101"/>
    </row>
    <row r="60" spans="1:19" ht="47.25" customHeight="1">
      <c r="A60" s="104" t="s">
        <v>178</v>
      </c>
      <c r="B60" s="104"/>
      <c r="C60" s="104"/>
      <c r="D60" s="104"/>
      <c r="E60" s="104"/>
      <c r="F60" s="104"/>
      <c r="G60" s="104"/>
      <c r="H60" s="104"/>
      <c r="I60" s="104"/>
      <c r="J60" s="104"/>
      <c r="K60" s="279" t="s">
        <v>179</v>
      </c>
      <c r="L60" s="279"/>
      <c r="M60" s="279"/>
      <c r="N60" s="279"/>
      <c r="O60" s="279"/>
      <c r="P60" s="279"/>
      <c r="Q60" s="279"/>
      <c r="R60" s="279"/>
      <c r="S60" s="279"/>
    </row>
    <row r="61" spans="1:19" ht="47.25" customHeight="1">
      <c r="A61" s="166" t="s">
        <v>180</v>
      </c>
      <c r="B61" s="166"/>
      <c r="C61" s="166"/>
      <c r="D61" s="102"/>
      <c r="E61" s="102"/>
      <c r="F61" s="102"/>
      <c r="G61" s="102"/>
      <c r="H61" s="102"/>
      <c r="I61" s="102"/>
      <c r="J61" s="102"/>
      <c r="K61" s="280" t="s">
        <v>180</v>
      </c>
      <c r="L61" s="280"/>
      <c r="M61" s="280"/>
      <c r="N61" s="280"/>
      <c r="O61" s="281"/>
      <c r="P61" s="281"/>
      <c r="Q61" s="281"/>
      <c r="R61" s="281"/>
      <c r="S61" s="281"/>
    </row>
    <row r="62" spans="1:19" ht="47.25" customHeight="1">
      <c r="A62" s="166" t="s">
        <v>181</v>
      </c>
      <c r="B62" s="166"/>
      <c r="C62" s="166"/>
      <c r="D62" s="102"/>
      <c r="E62" s="102"/>
      <c r="F62" s="102"/>
      <c r="G62" s="102"/>
      <c r="H62" s="102"/>
      <c r="I62" s="102"/>
      <c r="J62" s="102"/>
      <c r="K62" s="280" t="s">
        <v>181</v>
      </c>
      <c r="L62" s="280"/>
      <c r="M62" s="280"/>
      <c r="N62" s="280"/>
      <c r="O62" s="281"/>
      <c r="P62" s="281"/>
      <c r="Q62" s="281"/>
      <c r="R62" s="281"/>
      <c r="S62" s="281"/>
    </row>
    <row r="63" spans="1:19" ht="104.25" customHeight="1">
      <c r="A63" s="166" t="s">
        <v>182</v>
      </c>
      <c r="B63" s="166"/>
      <c r="C63" s="166"/>
      <c r="D63" s="102"/>
      <c r="E63" s="102"/>
      <c r="F63" s="102"/>
      <c r="G63" s="102"/>
      <c r="H63" s="102"/>
      <c r="I63" s="102"/>
      <c r="J63" s="102"/>
      <c r="K63" s="280" t="s">
        <v>182</v>
      </c>
      <c r="L63" s="280"/>
      <c r="M63" s="280"/>
      <c r="N63" s="280"/>
      <c r="O63" s="281"/>
      <c r="P63" s="281"/>
      <c r="Q63" s="281"/>
      <c r="R63" s="281"/>
      <c r="S63" s="281"/>
    </row>
    <row r="64" spans="1:19" ht="30">
      <c r="A64" s="244"/>
      <c r="B64" s="244"/>
      <c r="C64" s="244"/>
      <c r="D64" s="84"/>
      <c r="E64" s="86"/>
      <c r="F64" s="245"/>
      <c r="G64" s="245"/>
      <c r="H64" s="245"/>
      <c r="I64" s="84"/>
      <c r="J64" s="32"/>
      <c r="K64" s="32"/>
      <c r="L64" s="32"/>
      <c r="M64" s="32"/>
      <c r="N64" s="32"/>
      <c r="O64" s="32"/>
      <c r="P64" s="32"/>
    </row>
  </sheetData>
  <mergeCells count="194">
    <mergeCell ref="A64:C64"/>
    <mergeCell ref="F64:H64"/>
    <mergeCell ref="H48:I49"/>
    <mergeCell ref="J48:K49"/>
    <mergeCell ref="H50:I50"/>
    <mergeCell ref="H51:I51"/>
    <mergeCell ref="J50:K50"/>
    <mergeCell ref="J51:K51"/>
    <mergeCell ref="A52:B52"/>
    <mergeCell ref="A54:B55"/>
    <mergeCell ref="C54:F55"/>
    <mergeCell ref="G54:M55"/>
    <mergeCell ref="A58:S58"/>
    <mergeCell ref="A59:S59"/>
    <mergeCell ref="A60:J60"/>
    <mergeCell ref="K60:S60"/>
    <mergeCell ref="A61:C61"/>
    <mergeCell ref="D61:J61"/>
    <mergeCell ref="K61:N61"/>
    <mergeCell ref="O61:S61"/>
    <mergeCell ref="A62:C62"/>
    <mergeCell ref="D62:J62"/>
    <mergeCell ref="K62:N62"/>
    <mergeCell ref="O62:S62"/>
    <mergeCell ref="G48:G49"/>
    <mergeCell ref="L48:M49"/>
    <mergeCell ref="R44:R45"/>
    <mergeCell ref="A63:C63"/>
    <mergeCell ref="D63:J63"/>
    <mergeCell ref="K63:N63"/>
    <mergeCell ref="O63:S63"/>
    <mergeCell ref="U1:V1"/>
    <mergeCell ref="A2:S2"/>
    <mergeCell ref="A53:M53"/>
    <mergeCell ref="A1:S1"/>
    <mergeCell ref="O5:S5"/>
    <mergeCell ref="O6:S17"/>
    <mergeCell ref="N54:N55"/>
    <mergeCell ref="A46:B46"/>
    <mergeCell ref="S44:S45"/>
    <mergeCell ref="C45:F45"/>
    <mergeCell ref="H45:K45"/>
    <mergeCell ref="L45:M45"/>
    <mergeCell ref="O46:S55"/>
    <mergeCell ref="N48:N49"/>
    <mergeCell ref="N42:N45"/>
    <mergeCell ref="O42:O43"/>
    <mergeCell ref="Q42:Q43"/>
    <mergeCell ref="P44:P45"/>
    <mergeCell ref="C52:F52"/>
    <mergeCell ref="H52:K52"/>
    <mergeCell ref="L52:M52"/>
    <mergeCell ref="C50:F50"/>
    <mergeCell ref="L50:M50"/>
    <mergeCell ref="N50:N51"/>
    <mergeCell ref="C51:F51"/>
    <mergeCell ref="L51:M51"/>
    <mergeCell ref="C46:F46"/>
    <mergeCell ref="H46:K46"/>
    <mergeCell ref="L46:M46"/>
    <mergeCell ref="A47:M47"/>
    <mergeCell ref="A48:B51"/>
    <mergeCell ref="C48:F49"/>
    <mergeCell ref="A40:M40"/>
    <mergeCell ref="A41:B41"/>
    <mergeCell ref="C41:F41"/>
    <mergeCell ref="H41:K41"/>
    <mergeCell ref="L41:M41"/>
    <mergeCell ref="A42:B45"/>
    <mergeCell ref="C42:F42"/>
    <mergeCell ref="H42:K42"/>
    <mergeCell ref="L42:M42"/>
    <mergeCell ref="C43:F43"/>
    <mergeCell ref="H43:K43"/>
    <mergeCell ref="L43:M43"/>
    <mergeCell ref="C44:F44"/>
    <mergeCell ref="H44:K44"/>
    <mergeCell ref="L44:M44"/>
    <mergeCell ref="C38:F38"/>
    <mergeCell ref="H38:K38"/>
    <mergeCell ref="L38:M38"/>
    <mergeCell ref="A39:B39"/>
    <mergeCell ref="C39:F39"/>
    <mergeCell ref="H39:K39"/>
    <mergeCell ref="L39:M39"/>
    <mergeCell ref="A22:B38"/>
    <mergeCell ref="C22:F22"/>
    <mergeCell ref="H22:K22"/>
    <mergeCell ref="L22:M22"/>
    <mergeCell ref="C36:F36"/>
    <mergeCell ref="H36:K36"/>
    <mergeCell ref="L36:M36"/>
    <mergeCell ref="C37:F37"/>
    <mergeCell ref="H37:K37"/>
    <mergeCell ref="L37:M37"/>
    <mergeCell ref="H28:K28"/>
    <mergeCell ref="L28:M28"/>
    <mergeCell ref="C29:F29"/>
    <mergeCell ref="H29:K29"/>
    <mergeCell ref="L29:M29"/>
    <mergeCell ref="C34:F34"/>
    <mergeCell ref="H34:K34"/>
    <mergeCell ref="L34:M34"/>
    <mergeCell ref="C35:F35"/>
    <mergeCell ref="H35:K35"/>
    <mergeCell ref="L35:M35"/>
    <mergeCell ref="C32:F32"/>
    <mergeCell ref="H32:K32"/>
    <mergeCell ref="L32:M32"/>
    <mergeCell ref="C33:F33"/>
    <mergeCell ref="H33:K33"/>
    <mergeCell ref="L33:M33"/>
    <mergeCell ref="N22:N38"/>
    <mergeCell ref="O22:S40"/>
    <mergeCell ref="C23:F23"/>
    <mergeCell ref="H23:K23"/>
    <mergeCell ref="L23:M23"/>
    <mergeCell ref="C26:F26"/>
    <mergeCell ref="H26:K26"/>
    <mergeCell ref="L26:M26"/>
    <mergeCell ref="C27:F27"/>
    <mergeCell ref="H27:K27"/>
    <mergeCell ref="L27:M27"/>
    <mergeCell ref="C24:F24"/>
    <mergeCell ref="H24:K24"/>
    <mergeCell ref="L24:M24"/>
    <mergeCell ref="C25:F25"/>
    <mergeCell ref="H25:K25"/>
    <mergeCell ref="L25:M25"/>
    <mergeCell ref="C30:F30"/>
    <mergeCell ref="H30:K30"/>
    <mergeCell ref="L30:M30"/>
    <mergeCell ref="C31:F31"/>
    <mergeCell ref="H31:K31"/>
    <mergeCell ref="L31:M31"/>
    <mergeCell ref="C28:F28"/>
    <mergeCell ref="A17:C17"/>
    <mergeCell ref="D17:M17"/>
    <mergeCell ref="A18:M18"/>
    <mergeCell ref="O18:S18"/>
    <mergeCell ref="A19:B21"/>
    <mergeCell ref="C19:F21"/>
    <mergeCell ref="G19:G21"/>
    <mergeCell ref="H19:K21"/>
    <mergeCell ref="L19:M21"/>
    <mergeCell ref="N19:N21"/>
    <mergeCell ref="O19:S21"/>
    <mergeCell ref="A16:C16"/>
    <mergeCell ref="D16:F16"/>
    <mergeCell ref="G16:I16"/>
    <mergeCell ref="J16:M16"/>
    <mergeCell ref="A13:C13"/>
    <mergeCell ref="D13:F13"/>
    <mergeCell ref="G13:I13"/>
    <mergeCell ref="J13:M13"/>
    <mergeCell ref="A14:C14"/>
    <mergeCell ref="D14:F14"/>
    <mergeCell ref="G14:I14"/>
    <mergeCell ref="J14:M14"/>
    <mergeCell ref="D9:F9"/>
    <mergeCell ref="G9:I9"/>
    <mergeCell ref="J9:M9"/>
    <mergeCell ref="A10:C10"/>
    <mergeCell ref="D10:F10"/>
    <mergeCell ref="G10:I10"/>
    <mergeCell ref="J10:M10"/>
    <mergeCell ref="A15:C15"/>
    <mergeCell ref="D15:F15"/>
    <mergeCell ref="G15:I15"/>
    <mergeCell ref="J15:M15"/>
    <mergeCell ref="D7:F7"/>
    <mergeCell ref="G7:I7"/>
    <mergeCell ref="J7:M7"/>
    <mergeCell ref="A8:C8"/>
    <mergeCell ref="D8:F8"/>
    <mergeCell ref="G8:I8"/>
    <mergeCell ref="J8:M8"/>
    <mergeCell ref="A4:S4"/>
    <mergeCell ref="A5:M5"/>
    <mergeCell ref="N5:N17"/>
    <mergeCell ref="A6:C6"/>
    <mergeCell ref="D6:F6"/>
    <mergeCell ref="G6:I6"/>
    <mergeCell ref="J6:M6"/>
    <mergeCell ref="A7:C7"/>
    <mergeCell ref="A11:C11"/>
    <mergeCell ref="D11:F11"/>
    <mergeCell ref="G11:I11"/>
    <mergeCell ref="J11:M11"/>
    <mergeCell ref="A12:C12"/>
    <mergeCell ref="D12:F12"/>
    <mergeCell ref="G12:I12"/>
    <mergeCell ref="J12:M12"/>
    <mergeCell ref="A9:C9"/>
  </mergeCells>
  <hyperlinks>
    <hyperlink ref="U1:V1" location="İÇİNDEKİLER!A1" display="İÇİNDEKİLER" xr:uid="{00000000-0004-0000-0700-000000000000}"/>
  </hyperlinks>
  <pageMargins left="0.7" right="0.7" top="0.75" bottom="0.75" header="0.3" footer="0.3"/>
  <pageSetup paperSize="9" scale="48" orientation="portrait" horizontalDpi="4294967294" verticalDpi="4294967294" r:id="rId1"/>
  <colBreaks count="1" manualBreakCount="1">
    <brk id="19"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64"/>
  <sheetViews>
    <sheetView zoomScale="80" zoomScaleNormal="80" workbookViewId="0">
      <selection activeCell="P69" sqref="P69"/>
    </sheetView>
  </sheetViews>
  <sheetFormatPr defaultColWidth="9.140625" defaultRowHeight="15"/>
  <cols>
    <col min="7" max="7" width="11.140625" customWidth="1"/>
    <col min="11" max="11" width="8.140625" customWidth="1"/>
    <col min="13" max="14" width="5.85546875" customWidth="1"/>
    <col min="15" max="15" width="8.85546875" customWidth="1"/>
    <col min="16" max="16" width="10.85546875" customWidth="1"/>
    <col min="17" max="17" width="12.140625" customWidth="1"/>
    <col min="18" max="18" width="13.7109375" customWidth="1"/>
    <col min="19" max="19" width="5.42578125" customWidth="1"/>
    <col min="20" max="20" width="6" customWidth="1"/>
    <col min="21" max="21" width="8.5703125" customWidth="1"/>
    <col min="22" max="22" width="8.7109375" customWidth="1"/>
    <col min="23" max="24" width="6" customWidth="1"/>
  </cols>
  <sheetData>
    <row r="1" spans="1:35" ht="39.75" customHeight="1">
      <c r="A1" s="216" t="s">
        <v>151</v>
      </c>
      <c r="B1" s="217"/>
      <c r="C1" s="217"/>
      <c r="D1" s="217"/>
      <c r="E1" s="217"/>
      <c r="F1" s="217"/>
      <c r="G1" s="217"/>
      <c r="H1" s="217"/>
      <c r="I1" s="217"/>
      <c r="J1" s="217"/>
      <c r="K1" s="217"/>
      <c r="L1" s="217"/>
      <c r="M1" s="217"/>
      <c r="N1" s="217"/>
      <c r="O1" s="217"/>
      <c r="P1" s="217"/>
      <c r="Q1" s="217"/>
      <c r="R1" s="217"/>
      <c r="S1" s="218"/>
      <c r="T1" s="56"/>
      <c r="U1" s="136" t="s">
        <v>166</v>
      </c>
      <c r="V1" s="136"/>
      <c r="W1" s="56"/>
      <c r="X1" s="56"/>
      <c r="Y1" s="56"/>
      <c r="Z1" s="56"/>
      <c r="AA1" s="56"/>
      <c r="AB1" s="56"/>
      <c r="AC1" s="56"/>
      <c r="AD1" s="56"/>
      <c r="AE1" s="56"/>
      <c r="AF1" s="56"/>
      <c r="AG1" s="56"/>
      <c r="AH1" s="56"/>
      <c r="AI1" s="56"/>
    </row>
    <row r="2" spans="1:35" ht="39.75" customHeight="1" thickBot="1">
      <c r="A2" s="213" t="s">
        <v>159</v>
      </c>
      <c r="B2" s="214"/>
      <c r="C2" s="214"/>
      <c r="D2" s="214"/>
      <c r="E2" s="214"/>
      <c r="F2" s="214"/>
      <c r="G2" s="214"/>
      <c r="H2" s="214"/>
      <c r="I2" s="214"/>
      <c r="J2" s="214"/>
      <c r="K2" s="214"/>
      <c r="L2" s="214"/>
      <c r="M2" s="214"/>
      <c r="N2" s="214"/>
      <c r="O2" s="214"/>
      <c r="P2" s="214"/>
      <c r="Q2" s="214"/>
      <c r="R2" s="214"/>
      <c r="S2" s="215"/>
      <c r="T2" s="56"/>
      <c r="U2" s="56"/>
      <c r="V2" s="56"/>
      <c r="W2" s="56"/>
      <c r="X2" s="56"/>
      <c r="Y2" s="56"/>
      <c r="Z2" s="56"/>
      <c r="AA2" s="56"/>
      <c r="AB2" s="56"/>
      <c r="AC2" s="56"/>
      <c r="AD2" s="56"/>
      <c r="AE2" s="56"/>
      <c r="AF2" s="56"/>
      <c r="AG2" s="56"/>
      <c r="AH2" s="56"/>
      <c r="AI2" s="56"/>
    </row>
    <row r="3" spans="1:35" ht="39.75" customHeight="1">
      <c r="A3" s="62"/>
      <c r="B3" s="62"/>
      <c r="C3" s="62"/>
      <c r="D3" s="62"/>
      <c r="E3" s="62"/>
      <c r="F3" s="62"/>
      <c r="G3" s="62"/>
      <c r="H3" s="62"/>
      <c r="I3" s="62"/>
      <c r="J3" s="62"/>
      <c r="K3" s="62"/>
      <c r="L3" s="62"/>
      <c r="M3" s="62"/>
      <c r="N3" s="62"/>
      <c r="O3" s="62"/>
      <c r="P3" s="62"/>
      <c r="Q3" s="62"/>
      <c r="R3" s="62"/>
      <c r="S3" s="62"/>
      <c r="T3" s="56"/>
      <c r="U3" s="56"/>
      <c r="V3" s="56"/>
      <c r="W3" s="56"/>
      <c r="X3" s="56"/>
      <c r="Y3" s="56"/>
      <c r="Z3" s="56"/>
      <c r="AA3" s="56"/>
      <c r="AB3" s="56"/>
      <c r="AC3" s="56"/>
      <c r="AD3" s="56"/>
      <c r="AE3" s="56"/>
      <c r="AF3" s="56"/>
      <c r="AG3" s="56"/>
      <c r="AH3" s="56"/>
      <c r="AI3" s="56"/>
    </row>
    <row r="4" spans="1:35" ht="28.5" customHeight="1">
      <c r="A4" s="167" t="s">
        <v>0</v>
      </c>
      <c r="B4" s="168"/>
      <c r="C4" s="168"/>
      <c r="D4" s="168"/>
      <c r="E4" s="168"/>
      <c r="F4" s="168"/>
      <c r="G4" s="168"/>
      <c r="H4" s="168"/>
      <c r="I4" s="168"/>
      <c r="J4" s="168"/>
      <c r="K4" s="168"/>
      <c r="L4" s="168"/>
      <c r="M4" s="168"/>
      <c r="N4" s="168"/>
      <c r="O4" s="168"/>
      <c r="P4" s="168"/>
      <c r="Q4" s="168"/>
      <c r="R4" s="168"/>
      <c r="S4" s="169"/>
    </row>
    <row r="5" spans="1:35" ht="18.75">
      <c r="A5" s="160" t="s">
        <v>1</v>
      </c>
      <c r="B5" s="160"/>
      <c r="C5" s="160"/>
      <c r="D5" s="160"/>
      <c r="E5" s="160"/>
      <c r="F5" s="160"/>
      <c r="G5" s="160"/>
      <c r="H5" s="160"/>
      <c r="I5" s="160"/>
      <c r="J5" s="160"/>
      <c r="K5" s="160"/>
      <c r="L5" s="160"/>
      <c r="M5" s="160"/>
      <c r="N5" s="254"/>
      <c r="O5" s="170"/>
      <c r="P5" s="170"/>
      <c r="Q5" s="170"/>
      <c r="R5" s="170"/>
      <c r="S5" s="170"/>
    </row>
    <row r="6" spans="1:35" ht="15" customHeight="1">
      <c r="A6" s="127" t="s">
        <v>2</v>
      </c>
      <c r="B6" s="127"/>
      <c r="C6" s="127"/>
      <c r="D6" s="120"/>
      <c r="E6" s="120"/>
      <c r="F6" s="120"/>
      <c r="G6" s="117" t="s">
        <v>3</v>
      </c>
      <c r="H6" s="117"/>
      <c r="I6" s="117"/>
      <c r="J6" s="120"/>
      <c r="K6" s="120"/>
      <c r="L6" s="120"/>
      <c r="M6" s="120"/>
      <c r="N6" s="255"/>
      <c r="O6" s="150"/>
      <c r="P6" s="242"/>
      <c r="Q6" s="242"/>
      <c r="R6" s="242"/>
      <c r="S6" s="151"/>
    </row>
    <row r="7" spans="1:35" ht="15" customHeight="1">
      <c r="A7" s="117" t="s">
        <v>4</v>
      </c>
      <c r="B7" s="117"/>
      <c r="C7" s="117"/>
      <c r="D7" s="120"/>
      <c r="E7" s="120"/>
      <c r="F7" s="120"/>
      <c r="G7" s="117" t="s">
        <v>3</v>
      </c>
      <c r="H7" s="117"/>
      <c r="I7" s="117"/>
      <c r="J7" s="120"/>
      <c r="K7" s="120"/>
      <c r="L7" s="120"/>
      <c r="M7" s="120"/>
      <c r="N7" s="255"/>
      <c r="O7" s="150"/>
      <c r="P7" s="242"/>
      <c r="Q7" s="242"/>
      <c r="R7" s="242"/>
      <c r="S7" s="151"/>
    </row>
    <row r="8" spans="1:35" ht="15" customHeight="1">
      <c r="A8" s="117" t="s">
        <v>5</v>
      </c>
      <c r="B8" s="117"/>
      <c r="C8" s="117"/>
      <c r="D8" s="120"/>
      <c r="E8" s="120"/>
      <c r="F8" s="120"/>
      <c r="G8" s="117" t="s">
        <v>9</v>
      </c>
      <c r="H8" s="117"/>
      <c r="I8" s="117"/>
      <c r="J8" s="120"/>
      <c r="K8" s="120"/>
      <c r="L8" s="120"/>
      <c r="M8" s="120"/>
      <c r="N8" s="255"/>
      <c r="O8" s="150"/>
      <c r="P8" s="242"/>
      <c r="Q8" s="242"/>
      <c r="R8" s="242"/>
      <c r="S8" s="151"/>
    </row>
    <row r="9" spans="1:35" ht="15" customHeight="1">
      <c r="A9" s="117" t="s">
        <v>6</v>
      </c>
      <c r="B9" s="117"/>
      <c r="C9" s="117"/>
      <c r="D9" s="120"/>
      <c r="E9" s="120"/>
      <c r="F9" s="120"/>
      <c r="G9" s="117" t="s">
        <v>10</v>
      </c>
      <c r="H9" s="117"/>
      <c r="I9" s="117"/>
      <c r="J9" s="120"/>
      <c r="K9" s="120"/>
      <c r="L9" s="120"/>
      <c r="M9" s="120"/>
      <c r="N9" s="255"/>
      <c r="O9" s="150"/>
      <c r="P9" s="242"/>
      <c r="Q9" s="242"/>
      <c r="R9" s="242"/>
      <c r="S9" s="151"/>
    </row>
    <row r="10" spans="1:35" ht="15" customHeight="1">
      <c r="A10" s="117" t="s">
        <v>7</v>
      </c>
      <c r="B10" s="117"/>
      <c r="C10" s="117"/>
      <c r="D10" s="120"/>
      <c r="E10" s="120"/>
      <c r="F10" s="120"/>
      <c r="G10" s="117" t="s">
        <v>11</v>
      </c>
      <c r="H10" s="117"/>
      <c r="I10" s="117"/>
      <c r="J10" s="135">
        <v>45200</v>
      </c>
      <c r="K10" s="120"/>
      <c r="L10" s="120"/>
      <c r="M10" s="120"/>
      <c r="N10" s="255"/>
      <c r="O10" s="150"/>
      <c r="P10" s="242"/>
      <c r="Q10" s="242"/>
      <c r="R10" s="242"/>
      <c r="S10" s="151"/>
    </row>
    <row r="11" spans="1:35" ht="15" customHeight="1">
      <c r="A11" s="117" t="s">
        <v>12</v>
      </c>
      <c r="B11" s="117"/>
      <c r="C11" s="117"/>
      <c r="D11" s="134">
        <v>45233</v>
      </c>
      <c r="E11" s="120"/>
      <c r="F11" s="120"/>
      <c r="G11" s="117" t="s">
        <v>13</v>
      </c>
      <c r="H11" s="117"/>
      <c r="I11" s="117"/>
      <c r="J11" s="120"/>
      <c r="K11" s="120"/>
      <c r="L11" s="120"/>
      <c r="M11" s="120"/>
      <c r="N11" s="255"/>
      <c r="O11" s="150"/>
      <c r="P11" s="242"/>
      <c r="Q11" s="242"/>
      <c r="R11" s="242"/>
      <c r="S11" s="151"/>
    </row>
    <row r="12" spans="1:35" ht="15" customHeight="1">
      <c r="A12" s="117" t="s">
        <v>14</v>
      </c>
      <c r="B12" s="117"/>
      <c r="C12" s="117"/>
      <c r="D12" s="120">
        <v>2280.46</v>
      </c>
      <c r="E12" s="120"/>
      <c r="F12" s="120"/>
      <c r="G12" s="117" t="s">
        <v>40</v>
      </c>
      <c r="H12" s="117"/>
      <c r="I12" s="117"/>
      <c r="J12" s="120">
        <f>G50+D12</f>
        <v>5290.84</v>
      </c>
      <c r="K12" s="120"/>
      <c r="L12" s="120"/>
      <c r="M12" s="120"/>
      <c r="N12" s="255"/>
      <c r="O12" s="150"/>
      <c r="P12" s="242"/>
      <c r="Q12" s="242"/>
      <c r="R12" s="242"/>
      <c r="S12" s="151"/>
    </row>
    <row r="13" spans="1:35" ht="15" customHeight="1">
      <c r="A13" s="229" t="s">
        <v>41</v>
      </c>
      <c r="B13" s="230"/>
      <c r="C13" s="231"/>
      <c r="D13" s="266">
        <v>31</v>
      </c>
      <c r="E13" s="267"/>
      <c r="F13" s="268"/>
      <c r="G13" s="229" t="s">
        <v>42</v>
      </c>
      <c r="H13" s="230"/>
      <c r="I13" s="231"/>
      <c r="J13" s="266">
        <v>30</v>
      </c>
      <c r="K13" s="267"/>
      <c r="L13" s="267"/>
      <c r="M13" s="268"/>
      <c r="N13" s="255"/>
      <c r="O13" s="150"/>
      <c r="P13" s="242"/>
      <c r="Q13" s="242"/>
      <c r="R13" s="242"/>
      <c r="S13" s="151"/>
    </row>
    <row r="14" spans="1:35" ht="15" customHeight="1">
      <c r="A14" s="229" t="s">
        <v>43</v>
      </c>
      <c r="B14" s="230"/>
      <c r="C14" s="231"/>
      <c r="D14" s="266">
        <v>20</v>
      </c>
      <c r="E14" s="267"/>
      <c r="F14" s="268"/>
      <c r="G14" s="229" t="s">
        <v>43</v>
      </c>
      <c r="H14" s="230"/>
      <c r="I14" s="231"/>
      <c r="J14" s="266">
        <f>D14</f>
        <v>20</v>
      </c>
      <c r="K14" s="267"/>
      <c r="L14" s="267"/>
      <c r="M14" s="268"/>
      <c r="N14" s="255"/>
      <c r="O14" s="150"/>
      <c r="P14" s="242"/>
      <c r="Q14" s="242"/>
      <c r="R14" s="242"/>
      <c r="S14" s="151"/>
    </row>
    <row r="15" spans="1:35" ht="15" customHeight="1">
      <c r="A15" s="229" t="s">
        <v>62</v>
      </c>
      <c r="B15" s="230"/>
      <c r="C15" s="231"/>
      <c r="D15" s="266">
        <f>D13-D14</f>
        <v>11</v>
      </c>
      <c r="E15" s="267"/>
      <c r="F15" s="268"/>
      <c r="G15" s="229" t="s">
        <v>62</v>
      </c>
      <c r="H15" s="230"/>
      <c r="I15" s="231"/>
      <c r="J15" s="266">
        <f>J13-J14</f>
        <v>10</v>
      </c>
      <c r="K15" s="267"/>
      <c r="L15" s="267"/>
      <c r="M15" s="268"/>
      <c r="N15" s="255"/>
      <c r="O15" s="150"/>
      <c r="P15" s="242"/>
      <c r="Q15" s="242"/>
      <c r="R15" s="242"/>
      <c r="S15" s="151"/>
    </row>
    <row r="16" spans="1:35" ht="15" customHeight="1">
      <c r="A16" s="229" t="s">
        <v>58</v>
      </c>
      <c r="B16" s="230"/>
      <c r="C16" s="231"/>
      <c r="D16" s="266">
        <v>19595.71</v>
      </c>
      <c r="E16" s="267"/>
      <c r="F16" s="268"/>
      <c r="G16" s="229" t="s">
        <v>57</v>
      </c>
      <c r="H16" s="230"/>
      <c r="I16" s="231"/>
      <c r="J16" s="276">
        <f>J12/D16</f>
        <v>0.26999991324631772</v>
      </c>
      <c r="K16" s="277"/>
      <c r="L16" s="277"/>
      <c r="M16" s="278"/>
      <c r="N16" s="255"/>
      <c r="O16" s="150"/>
      <c r="P16" s="242"/>
      <c r="Q16" s="242"/>
      <c r="R16" s="242"/>
      <c r="S16" s="151"/>
    </row>
    <row r="17" spans="1:19" ht="29.25" customHeight="1">
      <c r="A17" s="132" t="s">
        <v>8</v>
      </c>
      <c r="B17" s="132"/>
      <c r="C17" s="132"/>
      <c r="D17" s="133"/>
      <c r="E17" s="133"/>
      <c r="F17" s="133"/>
      <c r="G17" s="133"/>
      <c r="H17" s="133"/>
      <c r="I17" s="133"/>
      <c r="J17" s="133"/>
      <c r="K17" s="133"/>
      <c r="L17" s="133"/>
      <c r="M17" s="133"/>
      <c r="N17" s="256"/>
      <c r="O17" s="145"/>
      <c r="P17" s="243"/>
      <c r="Q17" s="243"/>
      <c r="R17" s="243"/>
      <c r="S17" s="146"/>
    </row>
    <row r="18" spans="1:19" ht="15.75">
      <c r="A18" s="107" t="s">
        <v>15</v>
      </c>
      <c r="B18" s="107"/>
      <c r="C18" s="107"/>
      <c r="D18" s="107"/>
      <c r="E18" s="107"/>
      <c r="F18" s="107"/>
      <c r="G18" s="107"/>
      <c r="H18" s="107"/>
      <c r="I18" s="107"/>
      <c r="J18" s="107"/>
      <c r="K18" s="107"/>
      <c r="L18" s="107"/>
      <c r="M18" s="107"/>
      <c r="N18" s="9"/>
      <c r="O18" s="148"/>
      <c r="P18" s="240"/>
      <c r="Q18" s="240"/>
      <c r="R18" s="240"/>
      <c r="S18" s="149"/>
    </row>
    <row r="19" spans="1:19" ht="15" customHeight="1">
      <c r="A19" s="106"/>
      <c r="B19" s="106"/>
      <c r="C19" s="171"/>
      <c r="D19" s="171"/>
      <c r="E19" s="171"/>
      <c r="F19" s="171"/>
      <c r="G19" s="130" t="s">
        <v>30</v>
      </c>
      <c r="H19" s="106" t="s">
        <v>31</v>
      </c>
      <c r="I19" s="125"/>
      <c r="J19" s="125"/>
      <c r="K19" s="125"/>
      <c r="L19" s="106" t="s">
        <v>32</v>
      </c>
      <c r="M19" s="125"/>
      <c r="N19" s="246"/>
      <c r="O19" s="143"/>
      <c r="P19" s="241"/>
      <c r="Q19" s="241"/>
      <c r="R19" s="241"/>
      <c r="S19" s="144"/>
    </row>
    <row r="20" spans="1:19">
      <c r="A20" s="106"/>
      <c r="B20" s="106"/>
      <c r="C20" s="171"/>
      <c r="D20" s="171"/>
      <c r="E20" s="171"/>
      <c r="F20" s="171"/>
      <c r="G20" s="130"/>
      <c r="H20" s="125"/>
      <c r="I20" s="125"/>
      <c r="J20" s="125"/>
      <c r="K20" s="125"/>
      <c r="L20" s="125"/>
      <c r="M20" s="125"/>
      <c r="N20" s="247"/>
      <c r="O20" s="150"/>
      <c r="P20" s="242"/>
      <c r="Q20" s="242"/>
      <c r="R20" s="242"/>
      <c r="S20" s="151"/>
    </row>
    <row r="21" spans="1:19" ht="30" customHeight="1">
      <c r="A21" s="106"/>
      <c r="B21" s="106"/>
      <c r="C21" s="171"/>
      <c r="D21" s="171"/>
      <c r="E21" s="171"/>
      <c r="F21" s="171"/>
      <c r="G21" s="130"/>
      <c r="H21" s="125"/>
      <c r="I21" s="125"/>
      <c r="J21" s="125"/>
      <c r="K21" s="125"/>
      <c r="L21" s="125"/>
      <c r="M21" s="125"/>
      <c r="N21" s="248"/>
      <c r="O21" s="145"/>
      <c r="P21" s="243"/>
      <c r="Q21" s="243"/>
      <c r="R21" s="243"/>
      <c r="S21" s="146"/>
    </row>
    <row r="22" spans="1:19" ht="15" customHeight="1">
      <c r="A22" s="123" t="s">
        <v>16</v>
      </c>
      <c r="B22" s="123"/>
      <c r="C22" s="117" t="s">
        <v>17</v>
      </c>
      <c r="D22" s="117"/>
      <c r="E22" s="117"/>
      <c r="F22" s="117"/>
      <c r="G22" s="41">
        <v>0</v>
      </c>
      <c r="H22" s="172">
        <f>$G22/$D$13*$D$14</f>
        <v>0</v>
      </c>
      <c r="I22" s="172"/>
      <c r="J22" s="172"/>
      <c r="K22" s="172"/>
      <c r="L22" s="172">
        <f>G22-H22</f>
        <v>0</v>
      </c>
      <c r="M22" s="172"/>
      <c r="N22" s="249"/>
      <c r="O22" s="143"/>
      <c r="P22" s="241"/>
      <c r="Q22" s="241"/>
      <c r="R22" s="241"/>
      <c r="S22" s="144"/>
    </row>
    <row r="23" spans="1:19" ht="15.75">
      <c r="A23" s="123"/>
      <c r="B23" s="123"/>
      <c r="C23" s="117" t="s">
        <v>18</v>
      </c>
      <c r="D23" s="117"/>
      <c r="E23" s="117"/>
      <c r="F23" s="117"/>
      <c r="G23" s="41">
        <v>0</v>
      </c>
      <c r="H23" s="172">
        <f t="shared" ref="H23:H38" si="0">$G23/$D$13*$D$14</f>
        <v>0</v>
      </c>
      <c r="I23" s="172"/>
      <c r="J23" s="172"/>
      <c r="K23" s="172"/>
      <c r="L23" s="172">
        <f t="shared" ref="L23:L38" si="1">G23-H23</f>
        <v>0</v>
      </c>
      <c r="M23" s="172"/>
      <c r="N23" s="250"/>
      <c r="O23" s="150"/>
      <c r="P23" s="242"/>
      <c r="Q23" s="242"/>
      <c r="R23" s="242"/>
      <c r="S23" s="151"/>
    </row>
    <row r="24" spans="1:19" ht="15.75">
      <c r="A24" s="123"/>
      <c r="B24" s="123"/>
      <c r="C24" s="117" t="s">
        <v>19</v>
      </c>
      <c r="D24" s="117"/>
      <c r="E24" s="117"/>
      <c r="F24" s="117"/>
      <c r="G24" s="41">
        <v>0</v>
      </c>
      <c r="H24" s="172">
        <f t="shared" si="0"/>
        <v>0</v>
      </c>
      <c r="I24" s="172"/>
      <c r="J24" s="172"/>
      <c r="K24" s="172"/>
      <c r="L24" s="172">
        <f t="shared" si="1"/>
        <v>0</v>
      </c>
      <c r="M24" s="172"/>
      <c r="N24" s="250"/>
      <c r="O24" s="150"/>
      <c r="P24" s="242"/>
      <c r="Q24" s="242"/>
      <c r="R24" s="242"/>
      <c r="S24" s="151"/>
    </row>
    <row r="25" spans="1:19" ht="15.75">
      <c r="A25" s="123"/>
      <c r="B25" s="123"/>
      <c r="C25" s="117" t="s">
        <v>20</v>
      </c>
      <c r="D25" s="117"/>
      <c r="E25" s="117"/>
      <c r="F25" s="117"/>
      <c r="G25" s="41">
        <v>0</v>
      </c>
      <c r="H25" s="172">
        <f t="shared" si="0"/>
        <v>0</v>
      </c>
      <c r="I25" s="172"/>
      <c r="J25" s="172"/>
      <c r="K25" s="172"/>
      <c r="L25" s="172">
        <f t="shared" si="1"/>
        <v>0</v>
      </c>
      <c r="M25" s="172"/>
      <c r="N25" s="250"/>
      <c r="O25" s="150"/>
      <c r="P25" s="242"/>
      <c r="Q25" s="242"/>
      <c r="R25" s="242"/>
      <c r="S25" s="151"/>
    </row>
    <row r="26" spans="1:19" ht="15.75">
      <c r="A26" s="123"/>
      <c r="B26" s="123"/>
      <c r="C26" s="117" t="s">
        <v>21</v>
      </c>
      <c r="D26" s="117"/>
      <c r="E26" s="117"/>
      <c r="F26" s="117"/>
      <c r="G26" s="41">
        <v>0</v>
      </c>
      <c r="H26" s="172">
        <f t="shared" si="0"/>
        <v>0</v>
      </c>
      <c r="I26" s="172"/>
      <c r="J26" s="172"/>
      <c r="K26" s="172"/>
      <c r="L26" s="172">
        <f t="shared" si="1"/>
        <v>0</v>
      </c>
      <c r="M26" s="172"/>
      <c r="N26" s="250"/>
      <c r="O26" s="150"/>
      <c r="P26" s="242"/>
      <c r="Q26" s="242"/>
      <c r="R26" s="242"/>
      <c r="S26" s="151"/>
    </row>
    <row r="27" spans="1:19" ht="15.75">
      <c r="A27" s="123"/>
      <c r="B27" s="123"/>
      <c r="C27" s="173" t="s">
        <v>91</v>
      </c>
      <c r="D27" s="173"/>
      <c r="E27" s="173"/>
      <c r="F27" s="173"/>
      <c r="G27" s="41">
        <v>1158.77</v>
      </c>
      <c r="H27" s="172">
        <f>G27</f>
        <v>1158.77</v>
      </c>
      <c r="I27" s="172"/>
      <c r="J27" s="172"/>
      <c r="K27" s="172"/>
      <c r="L27" s="172">
        <f t="shared" si="1"/>
        <v>0</v>
      </c>
      <c r="M27" s="172"/>
      <c r="N27" s="250"/>
      <c r="O27" s="150"/>
      <c r="P27" s="242"/>
      <c r="Q27" s="242"/>
      <c r="R27" s="242"/>
      <c r="S27" s="151"/>
    </row>
    <row r="28" spans="1:19" ht="15.75">
      <c r="A28" s="123"/>
      <c r="B28" s="123"/>
      <c r="C28" s="117" t="s">
        <v>92</v>
      </c>
      <c r="D28" s="117"/>
      <c r="E28" s="117"/>
      <c r="F28" s="117"/>
      <c r="G28" s="41">
        <v>637.25</v>
      </c>
      <c r="H28" s="172">
        <f>G28</f>
        <v>637.25</v>
      </c>
      <c r="I28" s="172"/>
      <c r="J28" s="172"/>
      <c r="K28" s="172"/>
      <c r="L28" s="172">
        <f t="shared" si="1"/>
        <v>0</v>
      </c>
      <c r="M28" s="172"/>
      <c r="N28" s="250"/>
      <c r="O28" s="150"/>
      <c r="P28" s="242"/>
      <c r="Q28" s="242"/>
      <c r="R28" s="242"/>
      <c r="S28" s="151"/>
    </row>
    <row r="29" spans="1:19" ht="15.75">
      <c r="A29" s="123"/>
      <c r="B29" s="123"/>
      <c r="C29" s="117" t="s">
        <v>98</v>
      </c>
      <c r="D29" s="117"/>
      <c r="E29" s="117"/>
      <c r="F29" s="117"/>
      <c r="G29" s="41">
        <v>0</v>
      </c>
      <c r="H29" s="172">
        <f>G29</f>
        <v>0</v>
      </c>
      <c r="I29" s="172"/>
      <c r="J29" s="172"/>
      <c r="K29" s="172"/>
      <c r="L29" s="172">
        <f t="shared" si="1"/>
        <v>0</v>
      </c>
      <c r="M29" s="172"/>
      <c r="N29" s="250"/>
      <c r="O29" s="150"/>
      <c r="P29" s="242"/>
      <c r="Q29" s="242"/>
      <c r="R29" s="242"/>
      <c r="S29" s="151"/>
    </row>
    <row r="30" spans="1:19" ht="15.75">
      <c r="A30" s="123"/>
      <c r="B30" s="123"/>
      <c r="C30" s="117" t="s">
        <v>22</v>
      </c>
      <c r="D30" s="117"/>
      <c r="E30" s="117"/>
      <c r="F30" s="117"/>
      <c r="G30" s="41">
        <v>0</v>
      </c>
      <c r="H30" s="172">
        <f>G30</f>
        <v>0</v>
      </c>
      <c r="I30" s="172"/>
      <c r="J30" s="172"/>
      <c r="K30" s="172"/>
      <c r="L30" s="172">
        <f t="shared" si="1"/>
        <v>0</v>
      </c>
      <c r="M30" s="172"/>
      <c r="N30" s="250"/>
      <c r="O30" s="150"/>
      <c r="P30" s="242"/>
      <c r="Q30" s="242"/>
      <c r="R30" s="242"/>
      <c r="S30" s="151"/>
    </row>
    <row r="31" spans="1:19" ht="15.75">
      <c r="A31" s="123"/>
      <c r="B31" s="123"/>
      <c r="C31" s="117" t="s">
        <v>23</v>
      </c>
      <c r="D31" s="117"/>
      <c r="E31" s="117"/>
      <c r="F31" s="117"/>
      <c r="G31" s="41">
        <v>0</v>
      </c>
      <c r="H31" s="172">
        <f t="shared" si="0"/>
        <v>0</v>
      </c>
      <c r="I31" s="172"/>
      <c r="J31" s="172"/>
      <c r="K31" s="172"/>
      <c r="L31" s="172">
        <f t="shared" si="1"/>
        <v>0</v>
      </c>
      <c r="M31" s="172"/>
      <c r="N31" s="250"/>
      <c r="O31" s="150"/>
      <c r="P31" s="242"/>
      <c r="Q31" s="242"/>
      <c r="R31" s="242"/>
      <c r="S31" s="151"/>
    </row>
    <row r="32" spans="1:19" ht="15.75">
      <c r="A32" s="123"/>
      <c r="B32" s="123"/>
      <c r="C32" s="117" t="s">
        <v>24</v>
      </c>
      <c r="D32" s="117"/>
      <c r="E32" s="117"/>
      <c r="F32" s="117"/>
      <c r="G32" s="41">
        <v>21987.5</v>
      </c>
      <c r="H32" s="172">
        <f t="shared" si="0"/>
        <v>14185.483870967742</v>
      </c>
      <c r="I32" s="172"/>
      <c r="J32" s="172"/>
      <c r="K32" s="172"/>
      <c r="L32" s="172">
        <f t="shared" si="1"/>
        <v>7802.0161290322576</v>
      </c>
      <c r="M32" s="172"/>
      <c r="N32" s="250"/>
      <c r="O32" s="150"/>
      <c r="P32" s="242"/>
      <c r="Q32" s="242"/>
      <c r="R32" s="242"/>
      <c r="S32" s="151"/>
    </row>
    <row r="33" spans="1:24" ht="15.75">
      <c r="A33" s="123"/>
      <c r="B33" s="123"/>
      <c r="C33" s="117" t="s">
        <v>25</v>
      </c>
      <c r="D33" s="117"/>
      <c r="E33" s="117"/>
      <c r="F33" s="117"/>
      <c r="G33" s="41">
        <v>11457.67</v>
      </c>
      <c r="H33" s="172">
        <f t="shared" si="0"/>
        <v>7392.0451612903234</v>
      </c>
      <c r="I33" s="172"/>
      <c r="J33" s="172"/>
      <c r="K33" s="172"/>
      <c r="L33" s="172">
        <f t="shared" si="1"/>
        <v>4065.6248387096766</v>
      </c>
      <c r="M33" s="172"/>
      <c r="N33" s="250"/>
      <c r="O33" s="150"/>
      <c r="P33" s="242"/>
      <c r="Q33" s="242"/>
      <c r="R33" s="242"/>
      <c r="S33" s="151"/>
    </row>
    <row r="34" spans="1:24" ht="15.75">
      <c r="A34" s="123"/>
      <c r="B34" s="123"/>
      <c r="C34" s="117" t="s">
        <v>26</v>
      </c>
      <c r="D34" s="117"/>
      <c r="E34" s="117"/>
      <c r="F34" s="117"/>
      <c r="G34" s="41">
        <v>0</v>
      </c>
      <c r="H34" s="172">
        <f t="shared" si="0"/>
        <v>0</v>
      </c>
      <c r="I34" s="172"/>
      <c r="J34" s="172"/>
      <c r="K34" s="172"/>
      <c r="L34" s="172">
        <f t="shared" si="1"/>
        <v>0</v>
      </c>
      <c r="M34" s="172"/>
      <c r="N34" s="250"/>
      <c r="O34" s="150"/>
      <c r="P34" s="242"/>
      <c r="Q34" s="242"/>
      <c r="R34" s="242"/>
      <c r="S34" s="151"/>
    </row>
    <row r="35" spans="1:24" ht="15.75">
      <c r="A35" s="123"/>
      <c r="B35" s="123"/>
      <c r="C35" s="117" t="s">
        <v>27</v>
      </c>
      <c r="D35" s="117"/>
      <c r="E35" s="117"/>
      <c r="F35" s="117"/>
      <c r="G35" s="41">
        <v>0</v>
      </c>
      <c r="H35" s="172">
        <f t="shared" si="0"/>
        <v>0</v>
      </c>
      <c r="I35" s="172"/>
      <c r="J35" s="172"/>
      <c r="K35" s="172"/>
      <c r="L35" s="172">
        <f t="shared" si="1"/>
        <v>0</v>
      </c>
      <c r="M35" s="172"/>
      <c r="N35" s="250"/>
      <c r="O35" s="150"/>
      <c r="P35" s="242"/>
      <c r="Q35" s="242"/>
      <c r="R35" s="242"/>
      <c r="S35" s="151"/>
    </row>
    <row r="36" spans="1:24" ht="15.75">
      <c r="A36" s="123"/>
      <c r="B36" s="123"/>
      <c r="C36" s="117" t="s">
        <v>28</v>
      </c>
      <c r="D36" s="117"/>
      <c r="E36" s="117"/>
      <c r="F36" s="117"/>
      <c r="G36" s="41">
        <v>0</v>
      </c>
      <c r="H36" s="172">
        <f t="shared" si="0"/>
        <v>0</v>
      </c>
      <c r="I36" s="172"/>
      <c r="J36" s="172"/>
      <c r="K36" s="172"/>
      <c r="L36" s="172">
        <f t="shared" si="1"/>
        <v>0</v>
      </c>
      <c r="M36" s="172"/>
      <c r="N36" s="250"/>
      <c r="O36" s="150"/>
      <c r="P36" s="242"/>
      <c r="Q36" s="242"/>
      <c r="R36" s="242"/>
      <c r="S36" s="151"/>
    </row>
    <row r="37" spans="1:24" ht="15.75">
      <c r="A37" s="123"/>
      <c r="B37" s="123"/>
      <c r="C37" s="117" t="s">
        <v>51</v>
      </c>
      <c r="D37" s="117"/>
      <c r="E37" s="117"/>
      <c r="F37" s="117"/>
      <c r="G37" s="41">
        <v>8138.89</v>
      </c>
      <c r="H37" s="172">
        <f t="shared" si="0"/>
        <v>5250.8967741935485</v>
      </c>
      <c r="I37" s="172"/>
      <c r="J37" s="172"/>
      <c r="K37" s="172"/>
      <c r="L37" s="172">
        <f t="shared" si="1"/>
        <v>2887.9932258064518</v>
      </c>
      <c r="M37" s="172"/>
      <c r="N37" s="250"/>
      <c r="O37" s="150"/>
      <c r="P37" s="242"/>
      <c r="Q37" s="242"/>
      <c r="R37" s="242"/>
      <c r="S37" s="151"/>
    </row>
    <row r="38" spans="1:24" ht="15.75">
      <c r="A38" s="123"/>
      <c r="B38" s="123"/>
      <c r="C38" s="117" t="s">
        <v>95</v>
      </c>
      <c r="D38" s="117"/>
      <c r="E38" s="117"/>
      <c r="F38" s="117"/>
      <c r="G38" s="41">
        <v>0</v>
      </c>
      <c r="H38" s="172">
        <f t="shared" si="0"/>
        <v>0</v>
      </c>
      <c r="I38" s="172"/>
      <c r="J38" s="172"/>
      <c r="K38" s="172"/>
      <c r="L38" s="172">
        <f t="shared" si="1"/>
        <v>0</v>
      </c>
      <c r="M38" s="172"/>
      <c r="N38" s="250"/>
      <c r="O38" s="150"/>
      <c r="P38" s="242"/>
      <c r="Q38" s="242"/>
      <c r="R38" s="242"/>
      <c r="S38" s="151"/>
    </row>
    <row r="39" spans="1:24" ht="18.75">
      <c r="A39" s="261" t="s">
        <v>33</v>
      </c>
      <c r="B39" s="262"/>
      <c r="C39" s="266"/>
      <c r="D39" s="267"/>
      <c r="E39" s="267"/>
      <c r="F39" s="268"/>
      <c r="G39" s="41">
        <f>SUM(G22:G38)</f>
        <v>43380.08</v>
      </c>
      <c r="H39" s="269">
        <f>SUM(H22:K38)</f>
        <v>28624.445806451615</v>
      </c>
      <c r="I39" s="267"/>
      <c r="J39" s="267"/>
      <c r="K39" s="268"/>
      <c r="L39" s="223">
        <f>G39-H39</f>
        <v>14755.634193548387</v>
      </c>
      <c r="M39" s="223"/>
      <c r="N39" s="18">
        <v>1</v>
      </c>
      <c r="O39" s="150"/>
      <c r="P39" s="242"/>
      <c r="Q39" s="242"/>
      <c r="R39" s="242"/>
      <c r="S39" s="151"/>
    </row>
    <row r="40" spans="1:24" ht="15.75">
      <c r="A40" s="107" t="s">
        <v>39</v>
      </c>
      <c r="B40" s="107"/>
      <c r="C40" s="107"/>
      <c r="D40" s="107"/>
      <c r="E40" s="107"/>
      <c r="F40" s="107"/>
      <c r="G40" s="107"/>
      <c r="H40" s="107"/>
      <c r="I40" s="107"/>
      <c r="J40" s="107"/>
      <c r="K40" s="107"/>
      <c r="L40" s="107"/>
      <c r="M40" s="107"/>
      <c r="N40" s="9"/>
      <c r="O40" s="145"/>
      <c r="P40" s="243"/>
      <c r="Q40" s="243"/>
      <c r="R40" s="243"/>
      <c r="S40" s="146"/>
    </row>
    <row r="41" spans="1:24" ht="87" customHeight="1">
      <c r="A41" s="106"/>
      <c r="B41" s="106"/>
      <c r="C41" s="270" t="s">
        <v>35</v>
      </c>
      <c r="D41" s="271"/>
      <c r="E41" s="271"/>
      <c r="F41" s="272"/>
      <c r="G41" s="46" t="s">
        <v>36</v>
      </c>
      <c r="H41" s="273" t="s">
        <v>37</v>
      </c>
      <c r="I41" s="274"/>
      <c r="J41" s="274"/>
      <c r="K41" s="275"/>
      <c r="L41" s="273" t="s">
        <v>38</v>
      </c>
      <c r="M41" s="275"/>
      <c r="N41" s="50"/>
      <c r="O41" s="46" t="s">
        <v>63</v>
      </c>
      <c r="P41" s="46" t="s">
        <v>64</v>
      </c>
      <c r="Q41" s="46" t="s">
        <v>55</v>
      </c>
      <c r="R41" s="46" t="s">
        <v>173</v>
      </c>
      <c r="S41" s="1"/>
    </row>
    <row r="42" spans="1:24" ht="15" customHeight="1">
      <c r="A42" s="114" t="s">
        <v>34</v>
      </c>
      <c r="B42" s="114"/>
      <c r="C42" s="173" t="s">
        <v>84</v>
      </c>
      <c r="D42" s="173"/>
      <c r="E42" s="173"/>
      <c r="F42" s="173"/>
      <c r="G42" s="47">
        <v>1879.27</v>
      </c>
      <c r="H42" s="258">
        <f>$G42/$J$13*$J$14</f>
        <v>1252.8466666666666</v>
      </c>
      <c r="I42" s="259"/>
      <c r="J42" s="259"/>
      <c r="K42" s="260"/>
      <c r="L42" s="258">
        <f>G42-H42</f>
        <v>626.4233333333334</v>
      </c>
      <c r="M42" s="260"/>
      <c r="N42" s="249"/>
      <c r="O42" s="288">
        <f>H42+H43</f>
        <v>2107.06</v>
      </c>
      <c r="P42" s="1"/>
      <c r="Q42" s="175">
        <f>L42+L43</f>
        <v>1053.5300000000002</v>
      </c>
      <c r="R42" s="1"/>
      <c r="S42" s="1"/>
    </row>
    <row r="43" spans="1:24" ht="15.75">
      <c r="A43" s="114"/>
      <c r="B43" s="114"/>
      <c r="C43" s="173" t="s">
        <v>83</v>
      </c>
      <c r="D43" s="173"/>
      <c r="E43" s="173"/>
      <c r="F43" s="173"/>
      <c r="G43" s="47">
        <v>1281.32</v>
      </c>
      <c r="H43" s="258">
        <f t="shared" ref="H43:H45" si="2">$G43/$J$13*$J$14</f>
        <v>854.21333333333325</v>
      </c>
      <c r="I43" s="259"/>
      <c r="J43" s="259"/>
      <c r="K43" s="260"/>
      <c r="L43" s="258">
        <f t="shared" ref="L43:L45" si="3">G43-H43</f>
        <v>427.10666666666668</v>
      </c>
      <c r="M43" s="260"/>
      <c r="N43" s="250"/>
      <c r="O43" s="289"/>
      <c r="P43" s="1"/>
      <c r="Q43" s="133"/>
      <c r="R43" s="1"/>
      <c r="S43" s="1"/>
    </row>
    <row r="44" spans="1:24" ht="15.75">
      <c r="A44" s="114"/>
      <c r="B44" s="114"/>
      <c r="C44" s="173" t="s">
        <v>85</v>
      </c>
      <c r="D44" s="173"/>
      <c r="E44" s="173"/>
      <c r="F44" s="173"/>
      <c r="G44" s="47">
        <v>1537.58</v>
      </c>
      <c r="H44" s="258">
        <f t="shared" si="2"/>
        <v>1025.0533333333333</v>
      </c>
      <c r="I44" s="259"/>
      <c r="J44" s="259"/>
      <c r="K44" s="260"/>
      <c r="L44" s="258">
        <f t="shared" si="3"/>
        <v>512.52666666666664</v>
      </c>
      <c r="M44" s="260"/>
      <c r="N44" s="250"/>
      <c r="O44" s="1"/>
      <c r="P44" s="288">
        <f>H44+H45</f>
        <v>1594.5266666666666</v>
      </c>
      <c r="Q44" s="1"/>
      <c r="R44" s="176">
        <f>L44+L45</f>
        <v>797.26333333333332</v>
      </c>
      <c r="S44" s="195">
        <v>2</v>
      </c>
      <c r="T44" s="8"/>
      <c r="U44" s="8"/>
      <c r="V44" s="8"/>
      <c r="W44" s="8"/>
      <c r="X44" s="8"/>
    </row>
    <row r="45" spans="1:24" ht="15.75">
      <c r="A45" s="114"/>
      <c r="B45" s="114"/>
      <c r="C45" s="173" t="s">
        <v>82</v>
      </c>
      <c r="D45" s="173"/>
      <c r="E45" s="173"/>
      <c r="F45" s="173"/>
      <c r="G45" s="47">
        <v>854.21</v>
      </c>
      <c r="H45" s="258">
        <f t="shared" si="2"/>
        <v>569.47333333333336</v>
      </c>
      <c r="I45" s="259"/>
      <c r="J45" s="259"/>
      <c r="K45" s="260"/>
      <c r="L45" s="258">
        <f t="shared" si="3"/>
        <v>284.73666666666668</v>
      </c>
      <c r="M45" s="260"/>
      <c r="N45" s="250"/>
      <c r="O45" s="1"/>
      <c r="P45" s="289"/>
      <c r="Q45" s="1"/>
      <c r="R45" s="119"/>
      <c r="S45" s="195"/>
      <c r="T45" s="8"/>
      <c r="U45" s="8"/>
      <c r="V45" s="8"/>
      <c r="W45" s="8"/>
      <c r="X45" s="8"/>
    </row>
    <row r="46" spans="1:24" ht="15.75">
      <c r="A46" s="261" t="s">
        <v>33</v>
      </c>
      <c r="B46" s="262"/>
      <c r="C46" s="263"/>
      <c r="D46" s="264"/>
      <c r="E46" s="264"/>
      <c r="F46" s="265"/>
      <c r="G46" s="47"/>
      <c r="H46" s="258"/>
      <c r="I46" s="259"/>
      <c r="J46" s="259"/>
      <c r="K46" s="260"/>
      <c r="L46" s="258">
        <f>SUM(L42:M45)</f>
        <v>1850.7933333333335</v>
      </c>
      <c r="M46" s="260"/>
      <c r="N46" s="10"/>
      <c r="O46" s="150"/>
      <c r="P46" s="242"/>
      <c r="Q46" s="242"/>
      <c r="R46" s="242"/>
      <c r="S46" s="151"/>
    </row>
    <row r="47" spans="1:24" ht="15.75">
      <c r="A47" s="107" t="s">
        <v>44</v>
      </c>
      <c r="B47" s="107"/>
      <c r="C47" s="107"/>
      <c r="D47" s="107"/>
      <c r="E47" s="107"/>
      <c r="F47" s="107"/>
      <c r="G47" s="107"/>
      <c r="H47" s="107"/>
      <c r="I47" s="107"/>
      <c r="J47" s="107"/>
      <c r="K47" s="107"/>
      <c r="L47" s="107"/>
      <c r="M47" s="107"/>
      <c r="N47" s="10"/>
      <c r="O47" s="150"/>
      <c r="P47" s="242"/>
      <c r="Q47" s="242"/>
      <c r="R47" s="242"/>
      <c r="S47" s="151"/>
    </row>
    <row r="48" spans="1:24" ht="15" customHeight="1">
      <c r="A48" s="123" t="s">
        <v>45</v>
      </c>
      <c r="B48" s="123"/>
      <c r="C48" s="125" t="s">
        <v>46</v>
      </c>
      <c r="D48" s="125"/>
      <c r="E48" s="125"/>
      <c r="F48" s="125"/>
      <c r="G48" s="106" t="s">
        <v>47</v>
      </c>
      <c r="H48" s="291" t="s">
        <v>59</v>
      </c>
      <c r="I48" s="292"/>
      <c r="J48" s="291" t="s">
        <v>97</v>
      </c>
      <c r="K48" s="292"/>
      <c r="L48" s="106" t="s">
        <v>48</v>
      </c>
      <c r="M48" s="106"/>
      <c r="N48" s="252"/>
      <c r="O48" s="150"/>
      <c r="P48" s="242"/>
      <c r="Q48" s="242"/>
      <c r="R48" s="242"/>
      <c r="S48" s="151"/>
    </row>
    <row r="49" spans="1:19" ht="66" customHeight="1">
      <c r="A49" s="123"/>
      <c r="B49" s="123"/>
      <c r="C49" s="125"/>
      <c r="D49" s="125"/>
      <c r="E49" s="125"/>
      <c r="F49" s="125"/>
      <c r="G49" s="106"/>
      <c r="H49" s="293"/>
      <c r="I49" s="294"/>
      <c r="J49" s="293"/>
      <c r="K49" s="294"/>
      <c r="L49" s="106"/>
      <c r="M49" s="106"/>
      <c r="N49" s="253"/>
      <c r="O49" s="150"/>
      <c r="P49" s="242"/>
      <c r="Q49" s="242"/>
      <c r="R49" s="242"/>
      <c r="S49" s="151"/>
    </row>
    <row r="50" spans="1:19" ht="15.75">
      <c r="A50" s="123"/>
      <c r="B50" s="123"/>
      <c r="C50" s="117" t="s">
        <v>49</v>
      </c>
      <c r="D50" s="117"/>
      <c r="E50" s="117"/>
      <c r="F50" s="117"/>
      <c r="G50" s="48">
        <v>3010.38</v>
      </c>
      <c r="H50" s="269">
        <f>H32-(H44+H45)</f>
        <v>12590.957204301076</v>
      </c>
      <c r="I50" s="290"/>
      <c r="J50" s="269">
        <f>(H50*J16)-D12</f>
        <v>1119.0973528493896</v>
      </c>
      <c r="K50" s="290"/>
      <c r="L50" s="172">
        <f>IF(J50&lt;=0,G50,G50-J50)</f>
        <v>1891.2826471506105</v>
      </c>
      <c r="M50" s="172"/>
      <c r="N50" s="249"/>
      <c r="O50" s="150"/>
      <c r="P50" s="242"/>
      <c r="Q50" s="242"/>
      <c r="R50" s="242"/>
      <c r="S50" s="151"/>
    </row>
    <row r="51" spans="1:19" ht="15.75">
      <c r="A51" s="123"/>
      <c r="B51" s="123"/>
      <c r="C51" s="117" t="s">
        <v>50</v>
      </c>
      <c r="D51" s="117"/>
      <c r="E51" s="117"/>
      <c r="F51" s="117"/>
      <c r="G51" s="48">
        <v>213.81</v>
      </c>
      <c r="H51" s="269"/>
      <c r="I51" s="290"/>
      <c r="J51" s="269">
        <f>G51</f>
        <v>213.81</v>
      </c>
      <c r="K51" s="290"/>
      <c r="L51" s="172">
        <f>G51-J51</f>
        <v>0</v>
      </c>
      <c r="M51" s="172"/>
      <c r="N51" s="251"/>
      <c r="O51" s="150"/>
      <c r="P51" s="242"/>
      <c r="Q51" s="242"/>
      <c r="R51" s="242"/>
      <c r="S51" s="151"/>
    </row>
    <row r="52" spans="1:19" ht="18.75">
      <c r="A52" s="119" t="s">
        <v>33</v>
      </c>
      <c r="B52" s="119"/>
      <c r="C52" s="120"/>
      <c r="D52" s="120"/>
      <c r="E52" s="120"/>
      <c r="F52" s="120"/>
      <c r="G52" s="48"/>
      <c r="H52" s="172"/>
      <c r="I52" s="172"/>
      <c r="J52" s="172"/>
      <c r="K52" s="172"/>
      <c r="L52" s="223">
        <f>SUM(L50+L51)</f>
        <v>1891.2826471506105</v>
      </c>
      <c r="M52" s="223"/>
      <c r="N52" s="18">
        <v>3</v>
      </c>
      <c r="O52" s="150"/>
      <c r="P52" s="242"/>
      <c r="Q52" s="242"/>
      <c r="R52" s="242"/>
      <c r="S52" s="151"/>
    </row>
    <row r="53" spans="1:19" ht="18.75" customHeight="1">
      <c r="A53" s="107" t="s">
        <v>108</v>
      </c>
      <c r="B53" s="107"/>
      <c r="C53" s="107"/>
      <c r="D53" s="107"/>
      <c r="E53" s="107"/>
      <c r="F53" s="107"/>
      <c r="G53" s="107"/>
      <c r="H53" s="107"/>
      <c r="I53" s="107"/>
      <c r="J53" s="107"/>
      <c r="K53" s="107"/>
      <c r="L53" s="107"/>
      <c r="M53" s="107"/>
      <c r="N53" s="39"/>
      <c r="O53" s="150"/>
      <c r="P53" s="242"/>
      <c r="Q53" s="242"/>
      <c r="R53" s="242"/>
      <c r="S53" s="151"/>
    </row>
    <row r="54" spans="1:19">
      <c r="A54" s="123" t="s">
        <v>94</v>
      </c>
      <c r="B54" s="123"/>
      <c r="C54" s="235" t="s">
        <v>65</v>
      </c>
      <c r="D54" s="236"/>
      <c r="E54" s="236"/>
      <c r="F54" s="236"/>
      <c r="G54" s="126">
        <f>L39-(R44+L52)</f>
        <v>12067.088213064442</v>
      </c>
      <c r="H54" s="126"/>
      <c r="I54" s="126"/>
      <c r="J54" s="126"/>
      <c r="K54" s="126"/>
      <c r="L54" s="126"/>
      <c r="M54" s="126"/>
      <c r="N54" s="181"/>
      <c r="O54" s="150"/>
      <c r="P54" s="242"/>
      <c r="Q54" s="242"/>
      <c r="R54" s="242"/>
      <c r="S54" s="151"/>
    </row>
    <row r="55" spans="1:19">
      <c r="A55" s="123"/>
      <c r="B55" s="123"/>
      <c r="C55" s="236"/>
      <c r="D55" s="236"/>
      <c r="E55" s="236"/>
      <c r="F55" s="236"/>
      <c r="G55" s="126"/>
      <c r="H55" s="126"/>
      <c r="I55" s="126"/>
      <c r="J55" s="126"/>
      <c r="K55" s="126"/>
      <c r="L55" s="126"/>
      <c r="M55" s="126"/>
      <c r="N55" s="182"/>
      <c r="O55" s="145"/>
      <c r="P55" s="243"/>
      <c r="Q55" s="243"/>
      <c r="R55" s="243"/>
      <c r="S55" s="146"/>
    </row>
    <row r="58" spans="1:19" ht="141" customHeight="1">
      <c r="A58" s="282" t="s">
        <v>177</v>
      </c>
      <c r="B58" s="282"/>
      <c r="C58" s="282"/>
      <c r="D58" s="282"/>
      <c r="E58" s="282"/>
      <c r="F58" s="282"/>
      <c r="G58" s="282"/>
      <c r="H58" s="282"/>
      <c r="I58" s="282"/>
      <c r="J58" s="282"/>
      <c r="K58" s="282"/>
      <c r="L58" s="282"/>
      <c r="M58" s="282"/>
      <c r="N58" s="282"/>
      <c r="O58" s="282"/>
      <c r="P58" s="282"/>
      <c r="Q58" s="282"/>
      <c r="R58" s="282"/>
      <c r="S58" s="282"/>
    </row>
    <row r="59" spans="1:19" ht="19.5" customHeight="1">
      <c r="A59" s="101"/>
      <c r="B59" s="101"/>
      <c r="C59" s="101"/>
      <c r="D59" s="101"/>
      <c r="E59" s="101"/>
      <c r="F59" s="101"/>
      <c r="G59" s="101"/>
      <c r="H59" s="101"/>
      <c r="I59" s="101"/>
      <c r="J59" s="101"/>
      <c r="K59" s="101"/>
      <c r="L59" s="101"/>
      <c r="M59" s="101"/>
      <c r="N59" s="101"/>
      <c r="O59" s="101"/>
      <c r="P59" s="101"/>
      <c r="Q59" s="101"/>
      <c r="R59" s="101"/>
      <c r="S59" s="101"/>
    </row>
    <row r="60" spans="1:19" ht="47.25" customHeight="1">
      <c r="A60" s="104" t="s">
        <v>178</v>
      </c>
      <c r="B60" s="104"/>
      <c r="C60" s="104"/>
      <c r="D60" s="104"/>
      <c r="E60" s="104"/>
      <c r="F60" s="104"/>
      <c r="G60" s="104"/>
      <c r="H60" s="104"/>
      <c r="I60" s="104"/>
      <c r="J60" s="104"/>
      <c r="K60" s="279" t="s">
        <v>179</v>
      </c>
      <c r="L60" s="279"/>
      <c r="M60" s="279"/>
      <c r="N60" s="279"/>
      <c r="O60" s="279"/>
      <c r="P60" s="279"/>
      <c r="Q60" s="279"/>
      <c r="R60" s="279"/>
      <c r="S60" s="279"/>
    </row>
    <row r="61" spans="1:19" ht="60.75" customHeight="1">
      <c r="A61" s="166" t="s">
        <v>180</v>
      </c>
      <c r="B61" s="166"/>
      <c r="C61" s="166"/>
      <c r="D61" s="102"/>
      <c r="E61" s="102"/>
      <c r="F61" s="102"/>
      <c r="G61" s="102"/>
      <c r="H61" s="102"/>
      <c r="I61" s="102"/>
      <c r="J61" s="102"/>
      <c r="K61" s="280" t="s">
        <v>180</v>
      </c>
      <c r="L61" s="280"/>
      <c r="M61" s="280"/>
      <c r="N61" s="280"/>
      <c r="O61" s="281"/>
      <c r="P61" s="281"/>
      <c r="Q61" s="281"/>
      <c r="R61" s="281"/>
      <c r="S61" s="281"/>
    </row>
    <row r="62" spans="1:19" ht="60.75" customHeight="1">
      <c r="A62" s="166" t="s">
        <v>181</v>
      </c>
      <c r="B62" s="166"/>
      <c r="C62" s="166"/>
      <c r="D62" s="102"/>
      <c r="E62" s="102"/>
      <c r="F62" s="102"/>
      <c r="G62" s="102"/>
      <c r="H62" s="102"/>
      <c r="I62" s="102"/>
      <c r="J62" s="102"/>
      <c r="K62" s="280" t="s">
        <v>181</v>
      </c>
      <c r="L62" s="280"/>
      <c r="M62" s="280"/>
      <c r="N62" s="280"/>
      <c r="O62" s="281"/>
      <c r="P62" s="281"/>
      <c r="Q62" s="281"/>
      <c r="R62" s="281"/>
      <c r="S62" s="281"/>
    </row>
    <row r="63" spans="1:19" ht="104.25" customHeight="1">
      <c r="A63" s="166" t="s">
        <v>182</v>
      </c>
      <c r="B63" s="166"/>
      <c r="C63" s="166"/>
      <c r="D63" s="102"/>
      <c r="E63" s="102"/>
      <c r="F63" s="102"/>
      <c r="G63" s="102"/>
      <c r="H63" s="102"/>
      <c r="I63" s="102"/>
      <c r="J63" s="102"/>
      <c r="K63" s="280" t="s">
        <v>182</v>
      </c>
      <c r="L63" s="280"/>
      <c r="M63" s="280"/>
      <c r="N63" s="280"/>
      <c r="O63" s="281"/>
      <c r="P63" s="281"/>
      <c r="Q63" s="281"/>
      <c r="R63" s="281"/>
      <c r="S63" s="281"/>
    </row>
    <row r="64" spans="1:19" ht="30">
      <c r="A64" s="244"/>
      <c r="B64" s="244"/>
      <c r="C64" s="244"/>
      <c r="D64" s="84"/>
      <c r="E64" s="86"/>
      <c r="F64" s="245"/>
      <c r="G64" s="245"/>
      <c r="H64" s="245"/>
      <c r="I64" s="84"/>
      <c r="J64" s="32"/>
      <c r="K64" s="32"/>
      <c r="L64" s="32"/>
      <c r="M64" s="32"/>
      <c r="N64" s="32"/>
      <c r="O64" s="32"/>
      <c r="P64" s="32"/>
    </row>
  </sheetData>
  <mergeCells count="194">
    <mergeCell ref="U1:V1"/>
    <mergeCell ref="A2:S2"/>
    <mergeCell ref="A64:C64"/>
    <mergeCell ref="F64:H64"/>
    <mergeCell ref="N54:N55"/>
    <mergeCell ref="A52:B52"/>
    <mergeCell ref="C52:F52"/>
    <mergeCell ref="H52:K52"/>
    <mergeCell ref="L52:M52"/>
    <mergeCell ref="A54:B55"/>
    <mergeCell ref="C54:F55"/>
    <mergeCell ref="G54:M55"/>
    <mergeCell ref="A46:B46"/>
    <mergeCell ref="C46:F46"/>
    <mergeCell ref="H46:K46"/>
    <mergeCell ref="L46:M46"/>
    <mergeCell ref="A47:M47"/>
    <mergeCell ref="A48:B51"/>
    <mergeCell ref="C48:F49"/>
    <mergeCell ref="G48:G49"/>
    <mergeCell ref="A58:S58"/>
    <mergeCell ref="A59:S59"/>
    <mergeCell ref="A60:J60"/>
    <mergeCell ref="K60:S60"/>
    <mergeCell ref="L50:M50"/>
    <mergeCell ref="C51:F51"/>
    <mergeCell ref="H51:I51"/>
    <mergeCell ref="J51:K51"/>
    <mergeCell ref="L51:M51"/>
    <mergeCell ref="A63:C63"/>
    <mergeCell ref="D63:J63"/>
    <mergeCell ref="K63:N63"/>
    <mergeCell ref="O63:S63"/>
    <mergeCell ref="A61:C61"/>
    <mergeCell ref="D61:J61"/>
    <mergeCell ref="K61:N61"/>
    <mergeCell ref="O61:S61"/>
    <mergeCell ref="A62:C62"/>
    <mergeCell ref="D62:J62"/>
    <mergeCell ref="K62:N62"/>
    <mergeCell ref="O62:S62"/>
    <mergeCell ref="R44:R45"/>
    <mergeCell ref="S44:S45"/>
    <mergeCell ref="C45:F45"/>
    <mergeCell ref="H45:K45"/>
    <mergeCell ref="L45:M45"/>
    <mergeCell ref="O46:S55"/>
    <mergeCell ref="L48:M49"/>
    <mergeCell ref="N42:N45"/>
    <mergeCell ref="O42:O43"/>
    <mergeCell ref="Q42:Q43"/>
    <mergeCell ref="C43:F43"/>
    <mergeCell ref="H43:K43"/>
    <mergeCell ref="L43:M43"/>
    <mergeCell ref="C44:F44"/>
    <mergeCell ref="H44:K44"/>
    <mergeCell ref="L44:M44"/>
    <mergeCell ref="P44:P45"/>
    <mergeCell ref="N50:N51"/>
    <mergeCell ref="N48:N49"/>
    <mergeCell ref="H48:I49"/>
    <mergeCell ref="J48:K49"/>
    <mergeCell ref="C50:F50"/>
    <mergeCell ref="H50:I50"/>
    <mergeCell ref="J50:K50"/>
    <mergeCell ref="A40:M40"/>
    <mergeCell ref="A41:B41"/>
    <mergeCell ref="C41:F41"/>
    <mergeCell ref="H41:K41"/>
    <mergeCell ref="L41:M41"/>
    <mergeCell ref="A42:B45"/>
    <mergeCell ref="C42:F42"/>
    <mergeCell ref="H42:K42"/>
    <mergeCell ref="L42:M42"/>
    <mergeCell ref="A39:B39"/>
    <mergeCell ref="C39:F39"/>
    <mergeCell ref="H39:K39"/>
    <mergeCell ref="L39:M39"/>
    <mergeCell ref="A22:B38"/>
    <mergeCell ref="C22:F22"/>
    <mergeCell ref="H22:K22"/>
    <mergeCell ref="L22:M22"/>
    <mergeCell ref="C38:F38"/>
    <mergeCell ref="H38:K38"/>
    <mergeCell ref="L38:M38"/>
    <mergeCell ref="C36:F36"/>
    <mergeCell ref="H36:K36"/>
    <mergeCell ref="L36:M36"/>
    <mergeCell ref="C37:F37"/>
    <mergeCell ref="H37:K37"/>
    <mergeCell ref="L37:M37"/>
    <mergeCell ref="H28:K28"/>
    <mergeCell ref="L28:M28"/>
    <mergeCell ref="C29:F29"/>
    <mergeCell ref="H29:K29"/>
    <mergeCell ref="L29:M29"/>
    <mergeCell ref="C34:F34"/>
    <mergeCell ref="H34:K34"/>
    <mergeCell ref="L34:M34"/>
    <mergeCell ref="C35:F35"/>
    <mergeCell ref="H35:K35"/>
    <mergeCell ref="L35:M35"/>
    <mergeCell ref="C32:F32"/>
    <mergeCell ref="H32:K32"/>
    <mergeCell ref="L32:M32"/>
    <mergeCell ref="C33:F33"/>
    <mergeCell ref="H33:K33"/>
    <mergeCell ref="L33:M33"/>
    <mergeCell ref="N22:N38"/>
    <mergeCell ref="O22:S40"/>
    <mergeCell ref="C23:F23"/>
    <mergeCell ref="H23:K23"/>
    <mergeCell ref="L23:M23"/>
    <mergeCell ref="C26:F26"/>
    <mergeCell ref="H26:K26"/>
    <mergeCell ref="L26:M26"/>
    <mergeCell ref="C27:F27"/>
    <mergeCell ref="H27:K27"/>
    <mergeCell ref="L27:M27"/>
    <mergeCell ref="C24:F24"/>
    <mergeCell ref="H24:K24"/>
    <mergeCell ref="L24:M24"/>
    <mergeCell ref="C25:F25"/>
    <mergeCell ref="H25:K25"/>
    <mergeCell ref="L25:M25"/>
    <mergeCell ref="C30:F30"/>
    <mergeCell ref="H30:K30"/>
    <mergeCell ref="L30:M30"/>
    <mergeCell ref="C31:F31"/>
    <mergeCell ref="H31:K31"/>
    <mergeCell ref="L31:M31"/>
    <mergeCell ref="C28:F28"/>
    <mergeCell ref="A17:C17"/>
    <mergeCell ref="D17:M17"/>
    <mergeCell ref="A18:M18"/>
    <mergeCell ref="O18:S18"/>
    <mergeCell ref="A19:B21"/>
    <mergeCell ref="C19:F21"/>
    <mergeCell ref="G19:G21"/>
    <mergeCell ref="H19:K21"/>
    <mergeCell ref="L19:M21"/>
    <mergeCell ref="N19:N21"/>
    <mergeCell ref="O19:S21"/>
    <mergeCell ref="A15:C15"/>
    <mergeCell ref="D15:F15"/>
    <mergeCell ref="G15:I15"/>
    <mergeCell ref="J15:M15"/>
    <mergeCell ref="A16:C16"/>
    <mergeCell ref="D16:F16"/>
    <mergeCell ref="G16:I16"/>
    <mergeCell ref="J16:M16"/>
    <mergeCell ref="A13:C13"/>
    <mergeCell ref="D13:F13"/>
    <mergeCell ref="G13:I13"/>
    <mergeCell ref="J13:M13"/>
    <mergeCell ref="A14:C14"/>
    <mergeCell ref="D14:F14"/>
    <mergeCell ref="G14:I14"/>
    <mergeCell ref="J14:M14"/>
    <mergeCell ref="D12:F12"/>
    <mergeCell ref="G12:I12"/>
    <mergeCell ref="J12:M12"/>
    <mergeCell ref="A9:C9"/>
    <mergeCell ref="D9:F9"/>
    <mergeCell ref="G9:I9"/>
    <mergeCell ref="J9:M9"/>
    <mergeCell ref="A10:C10"/>
    <mergeCell ref="D10:F10"/>
    <mergeCell ref="G10:I10"/>
    <mergeCell ref="J10:M10"/>
    <mergeCell ref="A1:S1"/>
    <mergeCell ref="A53:M53"/>
    <mergeCell ref="A7:C7"/>
    <mergeCell ref="D7:F7"/>
    <mergeCell ref="G7:I7"/>
    <mergeCell ref="J7:M7"/>
    <mergeCell ref="A8:C8"/>
    <mergeCell ref="D8:F8"/>
    <mergeCell ref="G8:I8"/>
    <mergeCell ref="J8:M8"/>
    <mergeCell ref="A4:S4"/>
    <mergeCell ref="A5:M5"/>
    <mergeCell ref="N5:N17"/>
    <mergeCell ref="O5:S5"/>
    <mergeCell ref="A6:C6"/>
    <mergeCell ref="D6:F6"/>
    <mergeCell ref="G6:I6"/>
    <mergeCell ref="J6:M6"/>
    <mergeCell ref="O6:S17"/>
    <mergeCell ref="A11:C11"/>
    <mergeCell ref="D11:F11"/>
    <mergeCell ref="G11:I11"/>
    <mergeCell ref="J11:M11"/>
    <mergeCell ref="A12:C12"/>
  </mergeCells>
  <hyperlinks>
    <hyperlink ref="U1:V1" location="İÇİNDEKİLER!A1" display="İÇİNDEKİLER" xr:uid="{00000000-0004-0000-0800-000000000000}"/>
  </hyperlinks>
  <pageMargins left="0.70866141732283472" right="0.70866141732283472" top="0.74803149606299213" bottom="0.74803149606299213" header="0.31496062992125984" footer="0.31496062992125984"/>
  <pageSetup paperSize="9" scale="47" orientation="portrait" r:id="rId1"/>
  <colBreaks count="1" manualBreakCount="1">
    <brk id="1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25</vt:i4>
      </vt:variant>
      <vt:variant>
        <vt:lpstr>Adlandırılmış Aralıklar</vt:lpstr>
      </vt:variant>
      <vt:variant>
        <vt:i4>8</vt:i4>
      </vt:variant>
    </vt:vector>
  </HeadingPairs>
  <TitlesOfParts>
    <vt:vector size="33" baseType="lpstr">
      <vt:lpstr>İÇİNDEKİLER</vt:lpstr>
      <vt:lpstr>1- 5510MSonEr(666)(ay30gün)</vt:lpstr>
      <vt:lpstr>2- 5510ASKGİTME(666)(AY30)</vt:lpstr>
      <vt:lpstr>3- 5510MSE(666)(ay30gündeğil)</vt:lpstr>
      <vt:lpstr>4- 5510ASKGİTME(666)AY30DĞL</vt:lpstr>
      <vt:lpstr>5- 5510MSonEr (666)(ay30gün)</vt:lpstr>
      <vt:lpstr>6- 5510ASGİTME(666)AY30</vt:lpstr>
      <vt:lpstr>7- 5510MSonEr(666)ay30gündğ)</vt:lpstr>
      <vt:lpstr>8- 5510ASGİTME(666)AY30DĞL</vt:lpstr>
      <vt:lpstr>9- 5510AYLKSZİZN666AY30</vt:lpstr>
      <vt:lpstr>10- 5510ASGİT666AY30</vt:lpstr>
      <vt:lpstr>11- 5510AYLKSZİZN666AY30DĞL</vt:lpstr>
      <vt:lpstr>12- 5510ASGİT666AY30DĞL</vt:lpstr>
      <vt:lpstr>13- 5510AYLKSZİZN666AY30</vt:lpstr>
      <vt:lpstr>14- 5510ASGİT666AY30</vt:lpstr>
      <vt:lpstr>15- 5510AYLKSZİZN666AY31</vt:lpstr>
      <vt:lpstr>16- 5510ASGİT666AY30DĞL</vt:lpstr>
      <vt:lpstr>17- 5510GRVUZKLŞTRMA</vt:lpstr>
      <vt:lpstr>18- 5510GRVUZKLŞTRMA</vt:lpstr>
      <vt:lpstr>19- 5434MemSonaErmesi(666)</vt:lpstr>
      <vt:lpstr>20- 5434MemSonaErmesi(Dok)</vt:lpstr>
      <vt:lpstr>21- 5434 Aylıksız İzin (666)</vt:lpstr>
      <vt:lpstr>22- 5434 Aylıksız İzin (Dok)</vt:lpstr>
      <vt:lpstr>23- 5434 GÖREVDEN UZAK. (666)</vt:lpstr>
      <vt:lpstr>24- 5434 GÖREVDEN UZAK. (dok)</vt:lpstr>
      <vt:lpstr>iÇİNDEKİLER</vt:lpstr>
      <vt:lpstr>'19- 5434MemSonaErmesi(666)'!Yazdırma_Alanı</vt:lpstr>
      <vt:lpstr>'20- 5434MemSonaErmesi(Dok)'!Yazdırma_Alanı</vt:lpstr>
      <vt:lpstr>'21- 5434 Aylıksız İzin (666)'!Yazdırma_Alanı</vt:lpstr>
      <vt:lpstr>'22- 5434 Aylıksız İzin (Dok)'!Yazdırma_Alanı</vt:lpstr>
      <vt:lpstr>'23- 5434 GÖREVDEN UZAK. (666)'!Yazdırma_Alanı</vt:lpstr>
      <vt:lpstr>'24- 5434 GÖREVDEN UZAK. (dok)'!Yazdırma_Alanı</vt:lpstr>
      <vt:lpstr>'8- 5510ASGİTME(666)AY30DĞL'!Yazdırma_Alanı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2026-07-08T07:35:54Z</dcterms:modified>
</cp:coreProperties>
</file>